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"/>
    </mc:Choice>
  </mc:AlternateContent>
  <xr:revisionPtr revIDLastSave="0" documentId="8_{262F8276-7A23-4E8F-8860-F463BF17F772}" xr6:coauthVersionLast="47" xr6:coauthVersionMax="47" xr10:uidLastSave="{00000000-0000-0000-0000-000000000000}"/>
  <bookViews>
    <workbookView xWindow="-110" yWindow="-110" windowWidth="19420" windowHeight="10300" tabRatio="708" xr2:uid="{00000000-000D-0000-FFFF-FFFF00000000}"/>
  </bookViews>
  <sheets>
    <sheet name="Feuil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35" i="4" l="1"/>
  <c r="A32" i="4"/>
  <c r="A31" i="4"/>
  <c r="A29" i="4"/>
  <c r="G29" i="4" s="1"/>
  <c r="A28" i="4"/>
  <c r="G28" i="4" s="1"/>
  <c r="A27" i="4"/>
  <c r="K27" i="4" s="1"/>
  <c r="A26" i="4"/>
  <c r="E26" i="4" s="1"/>
  <c r="A25" i="4"/>
  <c r="R25" i="4" s="1"/>
  <c r="C58" i="4"/>
  <c r="D58" i="4"/>
  <c r="E58" i="4"/>
  <c r="F58" i="4"/>
  <c r="G58" i="4"/>
  <c r="C59" i="4"/>
  <c r="D59" i="4"/>
  <c r="E59" i="4"/>
  <c r="F59" i="4"/>
  <c r="G59" i="4"/>
  <c r="H59" i="4" s="1"/>
  <c r="C57" i="4"/>
  <c r="D43" i="4"/>
  <c r="A24" i="4"/>
  <c r="H24" i="4" s="1"/>
  <c r="J43" i="4"/>
  <c r="E43" i="4"/>
  <c r="K43" i="4" s="1"/>
  <c r="F43" i="4"/>
  <c r="L43" i="4" s="1"/>
  <c r="D44" i="4"/>
  <c r="J44" i="4" s="1"/>
  <c r="E44" i="4"/>
  <c r="F44" i="4"/>
  <c r="D45" i="4"/>
  <c r="E45" i="4"/>
  <c r="K45" i="4" s="1"/>
  <c r="F45" i="4"/>
  <c r="L45" i="4" s="1"/>
  <c r="D46" i="4"/>
  <c r="H46" i="4" s="1"/>
  <c r="J46" i="4"/>
  <c r="E46" i="4"/>
  <c r="K46" i="4" s="1"/>
  <c r="F46" i="4"/>
  <c r="L46" i="4" s="1"/>
  <c r="D47" i="4"/>
  <c r="J47" i="4" s="1"/>
  <c r="E47" i="4"/>
  <c r="F47" i="4"/>
  <c r="D48" i="4"/>
  <c r="J48" i="4"/>
  <c r="E48" i="4"/>
  <c r="K48" i="4" s="1"/>
  <c r="F48" i="4"/>
  <c r="L48" i="4" s="1"/>
  <c r="D49" i="4"/>
  <c r="A30" i="4"/>
  <c r="L49" i="4" s="1"/>
  <c r="J49" i="4"/>
  <c r="E49" i="4"/>
  <c r="K49" i="4" s="1"/>
  <c r="F49" i="4"/>
  <c r="D50" i="4"/>
  <c r="J50" i="4"/>
  <c r="E50" i="4"/>
  <c r="K50" i="4" s="1"/>
  <c r="F50" i="4"/>
  <c r="L50" i="4"/>
  <c r="D51" i="4"/>
  <c r="J51" i="4"/>
  <c r="E51" i="4"/>
  <c r="K51" i="4" s="1"/>
  <c r="F51" i="4"/>
  <c r="L51" i="4"/>
  <c r="D52" i="4"/>
  <c r="H52" i="4" s="1"/>
  <c r="A33" i="4"/>
  <c r="E52" i="4"/>
  <c r="F52" i="4"/>
  <c r="D53" i="4"/>
  <c r="A34" i="4"/>
  <c r="E53" i="4"/>
  <c r="F53" i="4"/>
  <c r="L53" i="4"/>
  <c r="D54" i="4"/>
  <c r="J54" i="4" s="1"/>
  <c r="E54" i="4"/>
  <c r="K54" i="4"/>
  <c r="F54" i="4"/>
  <c r="L54" i="4" s="1"/>
  <c r="D55" i="4"/>
  <c r="A36" i="4"/>
  <c r="R36" i="4" s="1"/>
  <c r="E55" i="4"/>
  <c r="K55" i="4"/>
  <c r="F55" i="4"/>
  <c r="L55" i="4" s="1"/>
  <c r="D56" i="4"/>
  <c r="A37" i="4"/>
  <c r="C37" i="4" s="1"/>
  <c r="J56" i="4"/>
  <c r="E56" i="4"/>
  <c r="K56" i="4"/>
  <c r="F56" i="4"/>
  <c r="L56" i="4" s="1"/>
  <c r="D57" i="4"/>
  <c r="A38" i="4"/>
  <c r="J57" i="4"/>
  <c r="E57" i="4"/>
  <c r="K57" i="4" s="1"/>
  <c r="F57" i="4"/>
  <c r="L57" i="4" s="1"/>
  <c r="C43" i="4"/>
  <c r="G43" i="4"/>
  <c r="C44" i="4"/>
  <c r="G44" i="4"/>
  <c r="H44" i="4" s="1"/>
  <c r="C45" i="4"/>
  <c r="G45" i="4"/>
  <c r="H45" i="4" s="1"/>
  <c r="C46" i="4"/>
  <c r="G46" i="4"/>
  <c r="C47" i="4"/>
  <c r="G47" i="4"/>
  <c r="H47" i="4" s="1"/>
  <c r="C48" i="4"/>
  <c r="G48" i="4"/>
  <c r="H48" i="4" s="1"/>
  <c r="C49" i="4"/>
  <c r="G49" i="4"/>
  <c r="C50" i="4"/>
  <c r="G50" i="4"/>
  <c r="C51" i="4"/>
  <c r="G51" i="4"/>
  <c r="H51" i="4" s="1"/>
  <c r="C52" i="4"/>
  <c r="G52" i="4"/>
  <c r="C53" i="4"/>
  <c r="G53" i="4"/>
  <c r="C54" i="4"/>
  <c r="G54" i="4"/>
  <c r="C55" i="4"/>
  <c r="G55" i="4"/>
  <c r="H55" i="4" s="1"/>
  <c r="C56" i="4"/>
  <c r="G56" i="4"/>
  <c r="H56" i="4" s="1"/>
  <c r="G57" i="4"/>
  <c r="H57" i="4" s="1"/>
  <c r="F42" i="4"/>
  <c r="L42" i="4" s="1"/>
  <c r="A23" i="4"/>
  <c r="K42" i="4" s="1"/>
  <c r="E42" i="4"/>
  <c r="D42" i="4"/>
  <c r="G42" i="4"/>
  <c r="H42" i="4" s="1"/>
  <c r="C42" i="4"/>
  <c r="H54" i="4"/>
  <c r="H53" i="4"/>
  <c r="H50" i="4"/>
  <c r="D28" i="4"/>
  <c r="S28" i="4"/>
  <c r="S29" i="4"/>
  <c r="S30" i="4"/>
  <c r="R31" i="4"/>
  <c r="S31" i="4"/>
  <c r="S32" i="4"/>
  <c r="S33" i="4"/>
  <c r="S35" i="4"/>
  <c r="G36" i="4"/>
  <c r="S36" i="4"/>
  <c r="S38" i="4"/>
  <c r="Q37" i="4"/>
  <c r="S37" i="4"/>
  <c r="S22" i="4"/>
  <c r="R22" i="4"/>
  <c r="R26" i="4"/>
  <c r="R27" i="4"/>
  <c r="R29" i="4"/>
  <c r="R30" i="4"/>
  <c r="R32" i="4"/>
  <c r="R33" i="4"/>
  <c r="R38" i="4"/>
  <c r="C22" i="4"/>
  <c r="D22" i="4"/>
  <c r="D26" i="4"/>
  <c r="D27" i="4"/>
  <c r="D29" i="4"/>
  <c r="D30" i="4"/>
  <c r="D32" i="4"/>
  <c r="D33" i="4"/>
  <c r="D35" i="4"/>
  <c r="D36" i="4"/>
  <c r="D38" i="4"/>
  <c r="E22" i="4"/>
  <c r="F22" i="4"/>
  <c r="G22" i="4"/>
  <c r="H22" i="4"/>
  <c r="E24" i="4"/>
  <c r="F24" i="4"/>
  <c r="G24" i="4"/>
  <c r="E27" i="4"/>
  <c r="F27" i="4"/>
  <c r="G27" i="4"/>
  <c r="H28" i="4"/>
  <c r="E29" i="4"/>
  <c r="F29" i="4"/>
  <c r="H31" i="4"/>
  <c r="E32" i="4"/>
  <c r="F32" i="4"/>
  <c r="G32" i="4"/>
  <c r="H32" i="4"/>
  <c r="G33" i="4"/>
  <c r="E34" i="4"/>
  <c r="E35" i="4"/>
  <c r="H35" i="4"/>
  <c r="E36" i="4"/>
  <c r="F36" i="4"/>
  <c r="H37" i="4"/>
  <c r="F38" i="4"/>
  <c r="G38" i="4"/>
  <c r="H38" i="4"/>
  <c r="C38" i="4"/>
  <c r="C35" i="4"/>
  <c r="C32" i="4"/>
  <c r="C30" i="4"/>
  <c r="C29" i="4"/>
  <c r="C26" i="4"/>
  <c r="N35" i="4"/>
  <c r="Q35" i="4"/>
  <c r="I35" i="4"/>
  <c r="I22" i="4"/>
  <c r="J22" i="4"/>
  <c r="K22" i="4"/>
  <c r="L22" i="4"/>
  <c r="M22" i="4"/>
  <c r="N22" i="4"/>
  <c r="O22" i="4"/>
  <c r="P22" i="4"/>
  <c r="Q22" i="4"/>
  <c r="I24" i="4"/>
  <c r="J24" i="4"/>
  <c r="I26" i="4"/>
  <c r="N26" i="4"/>
  <c r="O26" i="4"/>
  <c r="P26" i="4"/>
  <c r="Q26" i="4"/>
  <c r="J28" i="4"/>
  <c r="K28" i="4"/>
  <c r="P28" i="4"/>
  <c r="Q28" i="4"/>
  <c r="I29" i="4"/>
  <c r="J29" i="4"/>
  <c r="K29" i="4"/>
  <c r="O29" i="4"/>
  <c r="P29" i="4"/>
  <c r="Q29" i="4"/>
  <c r="N30" i="4"/>
  <c r="O30" i="4"/>
  <c r="P30" i="4"/>
  <c r="I32" i="4"/>
  <c r="J32" i="4"/>
  <c r="L32" i="4"/>
  <c r="M32" i="4"/>
  <c r="N32" i="4"/>
  <c r="O32" i="4"/>
  <c r="P32" i="4"/>
  <c r="Q32" i="4"/>
  <c r="P33" i="4"/>
  <c r="Q33" i="4"/>
  <c r="I34" i="4"/>
  <c r="N36" i="4"/>
  <c r="O36" i="4"/>
  <c r="P37" i="4"/>
  <c r="I38" i="4"/>
  <c r="N38" i="4"/>
  <c r="O38" i="4"/>
  <c r="P38" i="4"/>
  <c r="Q38" i="4"/>
  <c r="D31" i="4"/>
  <c r="N28" i="4"/>
  <c r="F31" i="4"/>
  <c r="P34" i="4"/>
  <c r="O33" i="4"/>
  <c r="N31" i="4"/>
  <c r="M28" i="4"/>
  <c r="C33" i="4"/>
  <c r="E28" i="4"/>
  <c r="Q31" i="4"/>
  <c r="O28" i="4"/>
  <c r="I28" i="4"/>
  <c r="C31" i="4"/>
  <c r="G31" i="4"/>
  <c r="R28" i="4"/>
  <c r="Q34" i="4"/>
  <c r="P31" i="4"/>
  <c r="M25" i="4"/>
  <c r="F28" i="4"/>
  <c r="F25" i="4"/>
  <c r="I37" i="4"/>
  <c r="M30" i="4"/>
  <c r="H36" i="4"/>
  <c r="E31" i="4"/>
  <c r="P36" i="4"/>
  <c r="O34" i="4"/>
  <c r="N33" i="4"/>
  <c r="I31" i="4"/>
  <c r="L30" i="4"/>
  <c r="C28" i="4"/>
  <c r="C34" i="4"/>
  <c r="G34" i="4"/>
  <c r="H27" i="4"/>
  <c r="Q23" i="4" l="1"/>
  <c r="S23" i="4"/>
  <c r="H30" i="4"/>
  <c r="C24" i="4"/>
  <c r="F23" i="4"/>
  <c r="I30" i="4"/>
  <c r="P25" i="4"/>
  <c r="G37" i="4"/>
  <c r="D24" i="4"/>
  <c r="H43" i="4"/>
  <c r="E25" i="4"/>
  <c r="D23" i="4"/>
  <c r="F37" i="4"/>
  <c r="H26" i="4"/>
  <c r="R23" i="4"/>
  <c r="P23" i="4"/>
  <c r="H23" i="4"/>
  <c r="G23" i="4"/>
  <c r="I23" i="4"/>
  <c r="J45" i="4"/>
  <c r="G30" i="4"/>
  <c r="G26" i="4"/>
  <c r="J42" i="4"/>
  <c r="K53" i="4"/>
  <c r="Q25" i="4"/>
  <c r="R34" i="4"/>
  <c r="H34" i="4"/>
  <c r="N27" i="4"/>
  <c r="P24" i="4"/>
  <c r="F30" i="4"/>
  <c r="F26" i="4"/>
  <c r="D37" i="4"/>
  <c r="S34" i="4"/>
  <c r="S26" i="4"/>
  <c r="J53" i="4"/>
  <c r="L47" i="4"/>
  <c r="L44" i="4"/>
  <c r="I27" i="4"/>
  <c r="C27" i="4"/>
  <c r="D25" i="4"/>
  <c r="N29" i="4"/>
  <c r="M27" i="4"/>
  <c r="E30" i="4"/>
  <c r="R37" i="4"/>
  <c r="S24" i="4"/>
  <c r="K47" i="4"/>
  <c r="K44" i="4"/>
  <c r="O27" i="4"/>
  <c r="N23" i="4"/>
  <c r="G25" i="4"/>
  <c r="J25" i="4"/>
  <c r="N25" i="4"/>
  <c r="I36" i="4"/>
  <c r="M29" i="4"/>
  <c r="L27" i="4"/>
  <c r="N24" i="4"/>
  <c r="C36" i="4"/>
  <c r="H29" i="4"/>
  <c r="H25" i="4"/>
  <c r="S25" i="4"/>
  <c r="J55" i="4"/>
  <c r="K52" i="4"/>
  <c r="K30" i="4"/>
  <c r="C23" i="4"/>
  <c r="J30" i="4"/>
  <c r="O37" i="4"/>
  <c r="R24" i="4"/>
  <c r="H49" i="4"/>
  <c r="O23" i="4"/>
  <c r="N37" i="4"/>
  <c r="O25" i="4"/>
  <c r="I25" i="4"/>
  <c r="K37" i="4"/>
  <c r="Q27" i="4"/>
  <c r="Q24" i="4"/>
  <c r="S27" i="4"/>
  <c r="C25" i="4"/>
  <c r="O24" i="4"/>
  <c r="D34" i="4"/>
  <c r="L28" i="4"/>
  <c r="P27" i="4"/>
  <c r="J27" i="4"/>
  <c r="N34" i="4"/>
  <c r="Q30" i="4"/>
  <c r="L29" i="4"/>
  <c r="M24" i="4"/>
  <c r="F34" i="4"/>
  <c r="L52" i="4"/>
  <c r="H58" i="4"/>
  <c r="J52" i="4"/>
</calcChain>
</file>

<file path=xl/sharedStrings.xml><?xml version="1.0" encoding="utf-8"?>
<sst xmlns="http://schemas.openxmlformats.org/spreadsheetml/2006/main" count="59" uniqueCount="50">
  <si>
    <t>2-5</t>
  </si>
  <si>
    <t>17bis</t>
  </si>
  <si>
    <t>Fox 33</t>
  </si>
  <si>
    <t>Log10 onag.</t>
  </si>
  <si>
    <t>Goldstream</t>
  </si>
  <si>
    <t>Dawson 12</t>
  </si>
  <si>
    <t>Sixty Mile 5</t>
  </si>
  <si>
    <t>Dawson 28</t>
  </si>
  <si>
    <t>Dawson 32</t>
  </si>
  <si>
    <t>USNM 8426</t>
  </si>
  <si>
    <t>NMC 9924</t>
  </si>
  <si>
    <t>NMC 33992</t>
  </si>
  <si>
    <t>NMC 17262</t>
  </si>
  <si>
    <t>NMC 34803a</t>
  </si>
  <si>
    <t>Harington</t>
  </si>
  <si>
    <t>L 1-1222</t>
  </si>
  <si>
    <t xml:space="preserve">E. lambei </t>
  </si>
  <si>
    <t>Ester Creek</t>
  </si>
  <si>
    <t>Ester or Cripple?</t>
  </si>
  <si>
    <t>L Eldorado Creek</t>
  </si>
  <si>
    <t xml:space="preserve">Fairbanks Creek </t>
  </si>
  <si>
    <t>4 Fox 33</t>
  </si>
  <si>
    <t>FAM  60019</t>
  </si>
  <si>
    <t>FAM 60045</t>
  </si>
  <si>
    <t>FAM 60048</t>
  </si>
  <si>
    <t>FAM 60066</t>
  </si>
  <si>
    <t>FAM 60038</t>
  </si>
  <si>
    <t>FAM 60012</t>
  </si>
  <si>
    <t>FAM 60013</t>
  </si>
  <si>
    <t>FAM 60020</t>
  </si>
  <si>
    <t>FAM 60023</t>
  </si>
  <si>
    <t>n=30</t>
  </si>
  <si>
    <t>Lena</t>
    <phoneticPr fontId="2"/>
  </si>
  <si>
    <t>IA 33</t>
    <phoneticPr fontId="2"/>
  </si>
  <si>
    <t>Jaurens</t>
    <phoneticPr fontId="2"/>
  </si>
  <si>
    <t>E. gallicus</t>
    <phoneticPr fontId="2"/>
  </si>
  <si>
    <t>Mesures</t>
  </si>
  <si>
    <t>n</t>
  </si>
  <si>
    <t>x</t>
  </si>
  <si>
    <t>min</t>
  </si>
  <si>
    <t>max</t>
  </si>
  <si>
    <t>s</t>
  </si>
  <si>
    <t>v</t>
  </si>
  <si>
    <t>D logx</t>
  </si>
  <si>
    <t>D logmin</t>
  </si>
  <si>
    <t>Dlogmax</t>
  </si>
  <si>
    <t>[445</t>
    <phoneticPr fontId="2"/>
  </si>
  <si>
    <t>E. lenensis</t>
  </si>
  <si>
    <t>LY 302-486/7</t>
  </si>
  <si>
    <t>April 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</si>
</sst>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>
    <font>
      <sz val="9"/>
      <name val="Geneva"/>
    </font>
    <font>
      <sz val="14"/>
      <name val="Times New Roman"/>
      <family val="1"/>
    </font>
    <font>
      <sz val="8"/>
      <name val="Geneva"/>
      <family val="2"/>
    </font>
    <font>
      <sz val="14"/>
      <name val="Times New Roman"/>
      <family val="1"/>
    </font>
    <font>
      <sz val="14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horizontal="left"/>
    </xf>
    <xf numFmtId="164" fontId="4" fillId="0" borderId="0" xfId="0" applyNumberFormat="1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 vertical="top"/>
    </xf>
    <xf numFmtId="165" fontId="3" fillId="0" borderId="0" xfId="0" applyNumberFormat="1" applyFont="1"/>
    <xf numFmtId="165" fontId="4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2" fontId="3" fillId="0" borderId="0" xfId="0" applyNumberFormat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90977169756093E-2"/>
          <c:y val="8.0851231821874606E-2"/>
          <c:w val="0.71428587195858895"/>
          <c:h val="0.79149100625624602"/>
        </c:manualLayout>
      </c:layout>
      <c:lineChart>
        <c:grouping val="standard"/>
        <c:varyColors val="0"/>
        <c:ser>
          <c:idx val="0"/>
          <c:order val="0"/>
          <c:tx>
            <c:strRef>
              <c:f>Feuil1!$C$22</c:f>
              <c:strCache>
                <c:ptCount val="1"/>
                <c:pt idx="0">
                  <c:v>E. lambei </c:v>
                </c:pt>
              </c:strCache>
            </c:strRef>
          </c:tx>
          <c:spPr>
            <a:ln w="254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Feuil1!$B$23:$B$38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Feuil1!$C$23:$C$38</c:f>
              <c:numCache>
                <c:formatCode>0.000</c:formatCode>
                <c:ptCount val="16"/>
                <c:pt idx="0">
                  <c:v>-2.4130219299425049E-2</c:v>
                </c:pt>
                <c:pt idx="1">
                  <c:v>8.5711178212597439E-3</c:v>
                </c:pt>
                <c:pt idx="2">
                  <c:v>-9.9238675326638992E-2</c:v>
                </c:pt>
                <c:pt idx="3">
                  <c:v>6.3877925500669619E-2</c:v>
                </c:pt>
                <c:pt idx="4">
                  <c:v>5.4438708719030338E-2</c:v>
                </c:pt>
                <c:pt idx="5">
                  <c:v>3.615523941914045E-2</c:v>
                </c:pt>
                <c:pt idx="6">
                  <c:v>6.5476487763211022E-2</c:v>
                </c:pt>
                <c:pt idx="7">
                  <c:v>2.4074166693628163E-2</c:v>
                </c:pt>
                <c:pt idx="8">
                  <c:v>7.0462806818243351E-3</c:v>
                </c:pt>
                <c:pt idx="9">
                  <c:v>-9.708499209788668E-3</c:v>
                </c:pt>
                <c:pt idx="10">
                  <c:v>-4.9558779440823875E-2</c:v>
                </c:pt>
                <c:pt idx="11">
                  <c:v>1.5175411449683152E-2</c:v>
                </c:pt>
                <c:pt idx="12">
                  <c:v>-8.7975646943379004E-3</c:v>
                </c:pt>
                <c:pt idx="13">
                  <c:v>-7.5075798360797474E-2</c:v>
                </c:pt>
                <c:pt idx="14">
                  <c:v>6.3349829513880351E-2</c:v>
                </c:pt>
                <c:pt idx="15">
                  <c:v>-3.6931514418517608E-2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3-F44B-8929-8F01890BE45E}"/>
            </c:ext>
          </c:extLst>
        </c:ser>
        <c:ser>
          <c:idx val="1"/>
          <c:order val="1"/>
          <c:tx>
            <c:strRef>
              <c:f>Feuil1!$D$22</c:f>
              <c:strCache>
                <c:ptCount val="1"/>
                <c:pt idx="0">
                  <c:v>L 1-1222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Feuil1!$B$23:$B$38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Feuil1!$D$23:$D$38</c:f>
              <c:numCache>
                <c:formatCode>0.000</c:formatCode>
                <c:ptCount val="16"/>
                <c:pt idx="0">
                  <c:v>-3.5756387273002677E-2</c:v>
                </c:pt>
                <c:pt idx="1">
                  <c:v>5.1628831786622698E-2</c:v>
                </c:pt>
                <c:pt idx="2">
                  <c:v>-1.6955312647531695E-2</c:v>
                </c:pt>
                <c:pt idx="3">
                  <c:v>9.812576943584439E-2</c:v>
                </c:pt>
                <c:pt idx="4">
                  <c:v>0.10977034427312571</c:v>
                </c:pt>
                <c:pt idx="5">
                  <c:v>5.9876875004473362E-2</c:v>
                </c:pt>
                <c:pt idx="6">
                  <c:v>0.13223233675240897</c:v>
                </c:pt>
                <c:pt idx="7">
                  <c:v>9.6469423397961052E-2</c:v>
                </c:pt>
                <c:pt idx="8">
                  <c:v>4.6460399857961576E-2</c:v>
                </c:pt>
                <c:pt idx="9">
                  <c:v>2.4057355138413117E-2</c:v>
                </c:pt>
                <c:pt idx="10">
                  <c:v>-1.737409606942264E-2</c:v>
                </c:pt>
                <c:pt idx="11">
                  <c:v>0.11487832464190983</c:v>
                </c:pt>
                <c:pt idx="12">
                  <c:v>-5.7679489464162126E-2</c:v>
                </c:pt>
                <c:pt idx="13">
                  <c:v>-3.6985748752658143E-2</c:v>
                </c:pt>
                <c:pt idx="14">
                  <c:v>7.5150641878983571E-2</c:v>
                </c:pt>
                <c:pt idx="15">
                  <c:v>-1.5048786362201749E-2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3-F44B-8929-8F01890BE45E}"/>
            </c:ext>
          </c:extLst>
        </c:ser>
        <c:ser>
          <c:idx val="2"/>
          <c:order val="2"/>
          <c:tx>
            <c:strRef>
              <c:f>Feuil1!$E$22</c:f>
              <c:strCache>
                <c:ptCount val="1"/>
                <c:pt idx="0">
                  <c:v>NMC 9924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Feuil1!$B$23:$B$38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Feuil1!$E$23:$E$38</c:f>
              <c:numCache>
                <c:formatCode>0.000</c:formatCode>
                <c:ptCount val="16"/>
                <c:pt idx="1">
                  <c:v>5.4939860392625661E-2</c:v>
                </c:pt>
                <c:pt idx="2">
                  <c:v>-2.2398645093916425E-2</c:v>
                </c:pt>
                <c:pt idx="3">
                  <c:v>7.1239025147038504E-2</c:v>
                </c:pt>
                <c:pt idx="4">
                  <c:v>0.11035368147553992</c:v>
                </c:pt>
                <c:pt idx="5">
                  <c:v>5.479734947519832E-2</c:v>
                </c:pt>
                <c:pt idx="6">
                  <c:v>0.11588599124081145</c:v>
                </c:pt>
                <c:pt idx="7">
                  <c:v>8.0801791142555368E-2</c:v>
                </c:pt>
                <c:pt idx="8">
                  <c:v>4.8438965840049253E-2</c:v>
                </c:pt>
                <c:pt idx="9">
                  <c:v>8.3897228830074333E-3</c:v>
                </c:pt>
                <c:pt idx="11">
                  <c:v>3.7918538588243011E-2</c:v>
                </c:pt>
                <c:pt idx="12">
                  <c:v>6.21336059278641E-2</c:v>
                </c:pt>
                <c:pt idx="13">
                  <c:v>-7.5075798360797474E-2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83-F44B-8929-8F01890BE45E}"/>
            </c:ext>
          </c:extLst>
        </c:ser>
        <c:ser>
          <c:idx val="3"/>
          <c:order val="3"/>
          <c:tx>
            <c:strRef>
              <c:f>Feuil1!$F$22</c:f>
              <c:strCache>
                <c:ptCount val="1"/>
                <c:pt idx="0">
                  <c:v>NMC 33992</c:v>
                </c:pt>
              </c:strCache>
            </c:strRef>
          </c:tx>
          <c:marker>
            <c:symbol val="none"/>
          </c:marker>
          <c:cat>
            <c:strRef>
              <c:f>Feuil1!$B$23:$B$38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Feuil1!$F$23:$F$38</c:f>
              <c:numCache>
                <c:formatCode>0.000</c:formatCode>
                <c:ptCount val="16"/>
                <c:pt idx="0">
                  <c:v>6.4507267742641483E-2</c:v>
                </c:pt>
                <c:pt idx="1">
                  <c:v>4.9407371792664634E-2</c:v>
                </c:pt>
                <c:pt idx="2">
                  <c:v>-1.8503601210392517E-2</c:v>
                </c:pt>
                <c:pt idx="3">
                  <c:v>6.3877925500669619E-2</c:v>
                </c:pt>
                <c:pt idx="4">
                  <c:v>0.10152026884770304</c:v>
                </c:pt>
                <c:pt idx="5">
                  <c:v>6.2035758399118013E-2</c:v>
                </c:pt>
                <c:pt idx="6">
                  <c:v>0.12762439451205565</c:v>
                </c:pt>
                <c:pt idx="7">
                  <c:v>9.8175887211978008E-2</c:v>
                </c:pt>
                <c:pt idx="8">
                  <c:v>6.3951132018297052E-2</c:v>
                </c:pt>
                <c:pt idx="9">
                  <c:v>8.3897228830074333E-3</c:v>
                </c:pt>
                <c:pt idx="11">
                  <c:v>4.6692462895748132E-2</c:v>
                </c:pt>
                <c:pt idx="13">
                  <c:v>-7.5075798360797474E-2</c:v>
                </c:pt>
                <c:pt idx="14">
                  <c:v>8.8606624728103878E-2</c:v>
                </c:pt>
                <c:pt idx="15">
                  <c:v>1.2598688316791673E-2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7-5E42-88FD-EBE22658DB06}"/>
            </c:ext>
          </c:extLst>
        </c:ser>
        <c:ser>
          <c:idx val="4"/>
          <c:order val="4"/>
          <c:tx>
            <c:strRef>
              <c:f>Feuil1!$G$22</c:f>
              <c:strCache>
                <c:ptCount val="1"/>
                <c:pt idx="0">
                  <c:v>NMC 17262</c:v>
                </c:pt>
              </c:strCache>
            </c:strRef>
          </c:tx>
          <c:marker>
            <c:symbol val="none"/>
          </c:marker>
          <c:cat>
            <c:strRef>
              <c:f>Feuil1!$B$23:$B$38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Feuil1!$G$23:$G$38</c:f>
              <c:numCache>
                <c:formatCode>0.000</c:formatCode>
                <c:ptCount val="16"/>
                <c:pt idx="0">
                  <c:v>-4.9436084564195237E-2</c:v>
                </c:pt>
                <c:pt idx="1">
                  <c:v>3.2374032493884375E-2</c:v>
                </c:pt>
                <c:pt idx="2">
                  <c:v>-4.6532324810635739E-2</c:v>
                </c:pt>
                <c:pt idx="3">
                  <c:v>6.0150052981426505E-2</c:v>
                </c:pt>
                <c:pt idx="4">
                  <c:v>7.0706321433483321E-2</c:v>
                </c:pt>
                <c:pt idx="5">
                  <c:v>6.5610218757416128E-2</c:v>
                </c:pt>
                <c:pt idx="6">
                  <c:v>7.8637933821182004E-2</c:v>
                </c:pt>
                <c:pt idx="7">
                  <c:v>4.3818224889385471E-2</c:v>
                </c:pt>
                <c:pt idx="8">
                  <c:v>2.8235579751762163E-2</c:v>
                </c:pt>
                <c:pt idx="9">
                  <c:v>-9.708499209788668E-3</c:v>
                </c:pt>
                <c:pt idx="10">
                  <c:v>1.2589127308020753E-2</c:v>
                </c:pt>
                <c:pt idx="11">
                  <c:v>3.3464197161992892E-2</c:v>
                </c:pt>
                <c:pt idx="13">
                  <c:v>-0.11286435925019722</c:v>
                </c:pt>
                <c:pt idx="14">
                  <c:v>8.3671407052591462E-2</c:v>
                </c:pt>
                <c:pt idx="15">
                  <c:v>-8.7206585103403178E-3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7-5E42-88FD-EBE22658DB06}"/>
            </c:ext>
          </c:extLst>
        </c:ser>
        <c:ser>
          <c:idx val="5"/>
          <c:order val="5"/>
          <c:tx>
            <c:strRef>
              <c:f>Feuil1!$H$22</c:f>
              <c:strCache>
                <c:ptCount val="1"/>
                <c:pt idx="0">
                  <c:v>NMC 34803a</c:v>
                </c:pt>
              </c:strCache>
            </c:strRef>
          </c:tx>
          <c:marker>
            <c:symbol val="none"/>
          </c:marker>
          <c:cat>
            <c:strRef>
              <c:f>Feuil1!$B$23:$B$38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Feuil1!$H$23:$H$38</c:f>
              <c:numCache>
                <c:formatCode>0.000</c:formatCode>
                <c:ptCount val="16"/>
                <c:pt idx="0">
                  <c:v>-1.6012329077245369E-2</c:v>
                </c:pt>
                <c:pt idx="1">
                  <c:v>3.2374032493884375E-2</c:v>
                </c:pt>
                <c:pt idx="2">
                  <c:v>-3.8337846195364289E-2</c:v>
                </c:pt>
                <c:pt idx="3">
                  <c:v>7.4873309802132582E-2</c:v>
                </c:pt>
                <c:pt idx="4">
                  <c:v>8.0182213317360862E-2</c:v>
                </c:pt>
                <c:pt idx="5">
                  <c:v>5.1132395388793217E-2</c:v>
                </c:pt>
                <c:pt idx="6">
                  <c:v>9.7661171134612479E-2</c:v>
                </c:pt>
                <c:pt idx="7">
                  <c:v>7.1846948489628915E-2</c:v>
                </c:pt>
                <c:pt idx="8">
                  <c:v>2.6814752793740126E-3</c:v>
                </c:pt>
                <c:pt idx="9">
                  <c:v>-1.9048525463932098E-2</c:v>
                </c:pt>
                <c:pt idx="11">
                  <c:v>1.9820316495446688E-2</c:v>
                </c:pt>
                <c:pt idx="12">
                  <c:v>4.3908785821665131E-2</c:v>
                </c:pt>
                <c:pt idx="13">
                  <c:v>-7.5075798360797474E-2</c:v>
                </c:pt>
                <c:pt idx="14">
                  <c:v>9.3486389346190357E-2</c:v>
                </c:pt>
                <c:pt idx="15">
                  <c:v>-3.2919067989420903E-3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87-5E42-88FD-EBE22658DB06}"/>
            </c:ext>
          </c:extLst>
        </c:ser>
        <c:ser>
          <c:idx val="6"/>
          <c:order val="6"/>
          <c:tx>
            <c:strRef>
              <c:f>Feuil1!$I$22</c:f>
              <c:strCache>
                <c:ptCount val="1"/>
                <c:pt idx="0">
                  <c:v>FAM  60019</c:v>
                </c:pt>
              </c:strCache>
            </c:strRef>
          </c:tx>
          <c:marker>
            <c:symbol val="none"/>
          </c:marker>
          <c:cat>
            <c:strRef>
              <c:f>Feuil1!$B$23:$B$38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Feuil1!$I$23:$I$38</c:f>
              <c:numCache>
                <c:formatCode>0.000</c:formatCode>
                <c:ptCount val="16"/>
                <c:pt idx="0">
                  <c:v>7.1137846641654789E-2</c:v>
                </c:pt>
                <c:pt idx="1">
                  <c:v>3.8126361382975649E-2</c:v>
                </c:pt>
                <c:pt idx="2">
                  <c:v>-3.2291885696025702E-2</c:v>
                </c:pt>
                <c:pt idx="3">
                  <c:v>4.491008642468941E-2</c:v>
                </c:pt>
                <c:pt idx="4">
                  <c:v>0.10152026884770304</c:v>
                </c:pt>
                <c:pt idx="5">
                  <c:v>6.5610218757416128E-2</c:v>
                </c:pt>
                <c:pt idx="6">
                  <c:v>9.1412221857610776E-2</c:v>
                </c:pt>
                <c:pt idx="7">
                  <c:v>3.4058387600229167E-2</c:v>
                </c:pt>
                <c:pt idx="8">
                  <c:v>3.2352145946594302E-2</c:v>
                </c:pt>
                <c:pt idx="9">
                  <c:v>-2.8593843370162464E-2</c:v>
                </c:pt>
                <c:pt idx="11">
                  <c:v>6.3725802194528391E-2</c:v>
                </c:pt>
                <c:pt idx="12">
                  <c:v>1.835468134927698E-2</c:v>
                </c:pt>
                <c:pt idx="13">
                  <c:v>-2.3923275913416253E-2</c:v>
                </c:pt>
                <c:pt idx="14">
                  <c:v>0.12843508829652306</c:v>
                </c:pt>
                <c:pt idx="15">
                  <c:v>-5.1755290735541859E-2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87-5E42-88FD-EBE22658DB06}"/>
            </c:ext>
          </c:extLst>
        </c:ser>
        <c:ser>
          <c:idx val="7"/>
          <c:order val="7"/>
          <c:tx>
            <c:strRef>
              <c:f>Feuil1!$J$22</c:f>
              <c:strCache>
                <c:ptCount val="1"/>
                <c:pt idx="0">
                  <c:v>FAM 60045</c:v>
                </c:pt>
              </c:strCache>
            </c:strRef>
          </c:tx>
          <c:marker>
            <c:symbol val="none"/>
          </c:marker>
          <c:cat>
            <c:strRef>
              <c:f>Feuil1!$B$23:$B$38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Feuil1!$J$23:$J$38</c:f>
              <c:numCache>
                <c:formatCode>0.000</c:formatCode>
                <c:ptCount val="16"/>
                <c:pt idx="1">
                  <c:v>5.4939860392625661E-2</c:v>
                </c:pt>
                <c:pt idx="2">
                  <c:v>-4.6532324810635739E-2</c:v>
                </c:pt>
                <c:pt idx="4">
                  <c:v>0.1044847478114419</c:v>
                </c:pt>
                <c:pt idx="5">
                  <c:v>6.2035758399118013E-2</c:v>
                </c:pt>
                <c:pt idx="6">
                  <c:v>0.1390538562928374</c:v>
                </c:pt>
                <c:pt idx="7">
                  <c:v>0.12299947093701036</c:v>
                </c:pt>
                <c:pt idx="9">
                  <c:v>4.2469512455282743E-2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487-5E42-88FD-EBE22658DB06}"/>
            </c:ext>
          </c:extLst>
        </c:ser>
        <c:ser>
          <c:idx val="8"/>
          <c:order val="8"/>
          <c:tx>
            <c:strRef>
              <c:f>Feuil1!$K$22</c:f>
              <c:strCache>
                <c:ptCount val="1"/>
                <c:pt idx="0">
                  <c:v>FAM 60048</c:v>
                </c:pt>
              </c:strCache>
            </c:strRef>
          </c:tx>
          <c:marker>
            <c:symbol val="none"/>
          </c:marker>
          <c:cat>
            <c:strRef>
              <c:f>Feuil1!$B$23:$B$38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Feuil1!$K$23:$K$38</c:f>
              <c:numCache>
                <c:formatCode>0.000</c:formatCode>
                <c:ptCount val="16"/>
                <c:pt idx="4">
                  <c:v>8.0182213317360862E-2</c:v>
                </c:pt>
                <c:pt idx="5">
                  <c:v>6.2035758399118013E-2</c:v>
                </c:pt>
                <c:pt idx="6">
                  <c:v>0.1038214798394308</c:v>
                </c:pt>
                <c:pt idx="7">
                  <c:v>4.3818224889385471E-2</c:v>
                </c:pt>
                <c:pt idx="14">
                  <c:v>6.3349829513880351E-2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487-5E42-88FD-EBE22658DB06}"/>
            </c:ext>
          </c:extLst>
        </c:ser>
        <c:ser>
          <c:idx val="9"/>
          <c:order val="9"/>
          <c:tx>
            <c:strRef>
              <c:f>Feuil1!$L$22</c:f>
              <c:strCache>
                <c:ptCount val="1"/>
                <c:pt idx="0">
                  <c:v>FAM 60066</c:v>
                </c:pt>
              </c:strCache>
            </c:strRef>
          </c:tx>
          <c:marker>
            <c:symbol val="none"/>
          </c:marker>
          <c:cat>
            <c:strRef>
              <c:f>Feuil1!$B$23:$B$38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Feuil1!$L$23:$L$38</c:f>
              <c:numCache>
                <c:formatCode>0.000</c:formatCode>
                <c:ptCount val="16"/>
                <c:pt idx="4">
                  <c:v>7.7046499464502372E-2</c:v>
                </c:pt>
                <c:pt idx="5">
                  <c:v>4.7436249828829435E-2</c:v>
                </c:pt>
                <c:pt idx="6">
                  <c:v>9.7661171134612479E-2</c:v>
                </c:pt>
                <c:pt idx="7">
                  <c:v>0.10660905474884097</c:v>
                </c:pt>
                <c:pt idx="9">
                  <c:v>-9.708499209788668E-3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487-5E42-88FD-EBE22658DB06}"/>
            </c:ext>
          </c:extLst>
        </c:ser>
        <c:ser>
          <c:idx val="10"/>
          <c:order val="10"/>
          <c:tx>
            <c:strRef>
              <c:f>Feuil1!$M$22</c:f>
              <c:strCache>
                <c:ptCount val="1"/>
                <c:pt idx="0">
                  <c:v>FAM 60038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quare"/>
            <c:size val="7"/>
            <c:spPr>
              <a:solidFill>
                <a:schemeClr val="tx1"/>
              </a:solidFill>
            </c:spPr>
          </c:marker>
          <c:cat>
            <c:strRef>
              <c:f>Feuil1!$B$23:$B$38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Feuil1!$M$23:$M$38</c:f>
              <c:numCache>
                <c:formatCode>0.000</c:formatCode>
                <c:ptCount val="16"/>
                <c:pt idx="1">
                  <c:v>3.8126361382975649E-2</c:v>
                </c:pt>
                <c:pt idx="2">
                  <c:v>-2.6328938722349093E-2</c:v>
                </c:pt>
                <c:pt idx="4">
                  <c:v>9.2503450528327757E-2</c:v>
                </c:pt>
                <c:pt idx="5">
                  <c:v>5.1132395388793217E-2</c:v>
                </c:pt>
                <c:pt idx="6">
                  <c:v>0.11588599124081145</c:v>
                </c:pt>
                <c:pt idx="7">
                  <c:v>9.8175887211978008E-2</c:v>
                </c:pt>
                <c:pt idx="9">
                  <c:v>-1.9048525463932098E-2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F-234B-9CB5-B0BE427B8445}"/>
            </c:ext>
          </c:extLst>
        </c:ser>
        <c:ser>
          <c:idx val="11"/>
          <c:order val="11"/>
          <c:tx>
            <c:strRef>
              <c:f>Feuil1!$N$22</c:f>
              <c:strCache>
                <c:ptCount val="1"/>
                <c:pt idx="0">
                  <c:v>FAM 60012</c:v>
                </c:pt>
              </c:strCache>
            </c:strRef>
          </c:tx>
          <c:marker>
            <c:symbol val="none"/>
          </c:marker>
          <c:cat>
            <c:strRef>
              <c:f>Feuil1!$B$23:$B$38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Feuil1!$N$23:$N$38</c:f>
              <c:numCache>
                <c:formatCode>0.000</c:formatCode>
                <c:ptCount val="16"/>
                <c:pt idx="0">
                  <c:v>5.09344605533677E-2</c:v>
                </c:pt>
                <c:pt idx="1">
                  <c:v>3.2374032493884375E-2</c:v>
                </c:pt>
                <c:pt idx="2">
                  <c:v>-2.2398645093916425E-2</c:v>
                </c:pt>
                <c:pt idx="3">
                  <c:v>6.7574071060633401E-2</c:v>
                </c:pt>
                <c:pt idx="4">
                  <c:v>9.8535415298240725E-2</c:v>
                </c:pt>
                <c:pt idx="5">
                  <c:v>6.2035758399118013E-2</c:v>
                </c:pt>
                <c:pt idx="6">
                  <c:v>9.1412221857610776E-2</c:v>
                </c:pt>
                <c:pt idx="7">
                  <c:v>8.0801791142555368E-2</c:v>
                </c:pt>
                <c:pt idx="8">
                  <c:v>4.8438965840049253E-2</c:v>
                </c:pt>
                <c:pt idx="9">
                  <c:v>8.3897228830074333E-3</c:v>
                </c:pt>
                <c:pt idx="10">
                  <c:v>0</c:v>
                </c:pt>
                <c:pt idx="11">
                  <c:v>4.6692462895748132E-2</c:v>
                </c:pt>
                <c:pt idx="12">
                  <c:v>2.4885548508234656E-2</c:v>
                </c:pt>
                <c:pt idx="13">
                  <c:v>1.078993056639499E-3</c:v>
                </c:pt>
                <c:pt idx="14">
                  <c:v>7.3629468758450667E-2</c:v>
                </c:pt>
                <c:pt idx="15">
                  <c:v>-1.4218130421558062E-2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3649-BF0D-B4C1AC742B7E}"/>
            </c:ext>
          </c:extLst>
        </c:ser>
        <c:ser>
          <c:idx val="12"/>
          <c:order val="12"/>
          <c:tx>
            <c:strRef>
              <c:f>Feuil1!$O$22</c:f>
              <c:strCache>
                <c:ptCount val="1"/>
                <c:pt idx="0">
                  <c:v>FAM 60013</c:v>
                </c:pt>
              </c:strCache>
            </c:strRef>
          </c:tx>
          <c:marker>
            <c:symbol val="none"/>
          </c:marker>
          <c:cat>
            <c:strRef>
              <c:f>Feuil1!$B$23:$B$38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Feuil1!$O$23:$O$38</c:f>
              <c:numCache>
                <c:formatCode>0.000</c:formatCode>
                <c:ptCount val="16"/>
                <c:pt idx="0">
                  <c:v>7.4687667722774798E-3</c:v>
                </c:pt>
                <c:pt idx="1">
                  <c:v>2.300882901825485E-2</c:v>
                </c:pt>
                <c:pt idx="2">
                  <c:v>-4.24157586158036E-2</c:v>
                </c:pt>
                <c:pt idx="3">
                  <c:v>5.6389904108119726E-2</c:v>
                </c:pt>
                <c:pt idx="4">
                  <c:v>6.7501181558272005E-2</c:v>
                </c:pt>
                <c:pt idx="5">
                  <c:v>4.7436249828829435E-2</c:v>
                </c:pt>
                <c:pt idx="6">
                  <c:v>9.1412221857610776E-2</c:v>
                </c:pt>
                <c:pt idx="7">
                  <c:v>9.8175887211978008E-2</c:v>
                </c:pt>
                <c:pt idx="9">
                  <c:v>-2.8593843370162464E-2</c:v>
                </c:pt>
                <c:pt idx="10">
                  <c:v>1.2589127308020753E-2</c:v>
                </c:pt>
                <c:pt idx="11">
                  <c:v>1.9820316495446688E-2</c:v>
                </c:pt>
                <c:pt idx="13">
                  <c:v>-7.5075798360797474E-2</c:v>
                </c:pt>
                <c:pt idx="14">
                  <c:v>3.929044532071968E-2</c:v>
                </c:pt>
                <c:pt idx="15">
                  <c:v>-5.9978001748670629E-3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6-3649-BF0D-B4C1AC742B7E}"/>
            </c:ext>
          </c:extLst>
        </c:ser>
        <c:ser>
          <c:idx val="13"/>
          <c:order val="13"/>
          <c:tx>
            <c:strRef>
              <c:f>Feuil1!$P$22</c:f>
              <c:strCache>
                <c:ptCount val="1"/>
                <c:pt idx="0">
                  <c:v>FAM 60020</c:v>
                </c:pt>
              </c:strCache>
            </c:strRef>
          </c:tx>
          <c:marker>
            <c:symbol val="none"/>
          </c:marker>
          <c:cat>
            <c:strRef>
              <c:f>Feuil1!$B$23:$B$38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Feuil1!$P$23:$P$38</c:f>
              <c:numCache>
                <c:formatCode>0.000</c:formatCode>
                <c:ptCount val="16"/>
                <c:pt idx="0">
                  <c:v>-2.180618940135215E-4</c:v>
                </c:pt>
                <c:pt idx="1">
                  <c:v>4.9407371792664634E-2</c:v>
                </c:pt>
                <c:pt idx="2">
                  <c:v>-1.4643180397154509E-2</c:v>
                </c:pt>
                <c:pt idx="3">
                  <c:v>5.6389904108119726E-2</c:v>
                </c:pt>
                <c:pt idx="4">
                  <c:v>0.10152026884770304</c:v>
                </c:pt>
                <c:pt idx="5">
                  <c:v>8.6460357730536064E-2</c:v>
                </c:pt>
                <c:pt idx="6">
                  <c:v>0.10989562755162408</c:v>
                </c:pt>
                <c:pt idx="7">
                  <c:v>2.9094968068679172E-2</c:v>
                </c:pt>
                <c:pt idx="8">
                  <c:v>4.4472778622447695E-2</c:v>
                </c:pt>
                <c:pt idx="9">
                  <c:v>-2.8593843370162464E-2</c:v>
                </c:pt>
                <c:pt idx="10">
                  <c:v>-1.737409606942264E-2</c:v>
                </c:pt>
                <c:pt idx="11">
                  <c:v>4.6692462895748132E-2</c:v>
                </c:pt>
                <c:pt idx="13">
                  <c:v>-8.1290087301844061E-3</c:v>
                </c:pt>
                <c:pt idx="14">
                  <c:v>8.3671407052591462E-2</c:v>
                </c:pt>
                <c:pt idx="15">
                  <c:v>2.2878327561361989E-2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36-3649-BF0D-B4C1AC742B7E}"/>
            </c:ext>
          </c:extLst>
        </c:ser>
        <c:ser>
          <c:idx val="14"/>
          <c:order val="14"/>
          <c:tx>
            <c:strRef>
              <c:f>Feuil1!$Q$22</c:f>
              <c:strCache>
                <c:ptCount val="1"/>
                <c:pt idx="0">
                  <c:v>FAM 60023</c:v>
                </c:pt>
              </c:strCache>
            </c:strRef>
          </c:tx>
          <c:marker>
            <c:symbol val="none"/>
          </c:marker>
          <c:cat>
            <c:strRef>
              <c:f>Feuil1!$B$23:$B$38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Feuil1!$Q$23:$Q$38</c:f>
              <c:numCache>
                <c:formatCode>0.000</c:formatCode>
                <c:ptCount val="16"/>
                <c:pt idx="0">
                  <c:v>1.5021904662723351E-2</c:v>
                </c:pt>
                <c:pt idx="1">
                  <c:v>4.1541538734788386E-2</c:v>
                </c:pt>
                <c:pt idx="2">
                  <c:v>-2.2398645093916425E-2</c:v>
                </c:pt>
                <c:pt idx="3">
                  <c:v>6.0150052981426505E-2</c:v>
                </c:pt>
                <c:pt idx="4">
                  <c:v>0.11614436035643516</c:v>
                </c:pt>
                <c:pt idx="5">
                  <c:v>5.8431634130292398E-2</c:v>
                </c:pt>
                <c:pt idx="6">
                  <c:v>9.7661171134612479E-2</c:v>
                </c:pt>
                <c:pt idx="7">
                  <c:v>0.10660905474884097</c:v>
                </c:pt>
                <c:pt idx="8">
                  <c:v>6.0124724165243837E-2</c:v>
                </c:pt>
                <c:pt idx="9">
                  <c:v>-9.708499209788668E-3</c:v>
                </c:pt>
                <c:pt idx="10">
                  <c:v>3.2792513396307399E-2</c:v>
                </c:pt>
                <c:pt idx="11">
                  <c:v>2.4416068184595963E-2</c:v>
                </c:pt>
                <c:pt idx="12">
                  <c:v>-8.7975646943379004E-3</c:v>
                </c:pt>
                <c:pt idx="14">
                  <c:v>0.10780508676931078</c:v>
                </c:pt>
                <c:pt idx="15">
                  <c:v>-8.7206585103403178E-3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36-3649-BF0D-B4C1AC742B7E}"/>
            </c:ext>
          </c:extLst>
        </c:ser>
        <c:ser>
          <c:idx val="15"/>
          <c:order val="15"/>
          <c:tx>
            <c:strRef>
              <c:f>Feuil1!$R$22</c:f>
              <c:strCache>
                <c:ptCount val="1"/>
                <c:pt idx="0">
                  <c:v>E. lenensis</c:v>
                </c:pt>
              </c:strCache>
            </c:strRef>
          </c:tx>
          <c:marker>
            <c:symbol val="none"/>
          </c:marker>
          <c:cat>
            <c:strRef>
              <c:f>Feuil1!$B$23:$B$38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Feuil1!$R$23:$R$38</c:f>
              <c:numCache>
                <c:formatCode>0.000</c:formatCode>
                <c:ptCount val="16"/>
                <c:pt idx="0">
                  <c:v>1.5021904662723351E-2</c:v>
                </c:pt>
                <c:pt idx="1">
                  <c:v>4.9407371792664634E-2</c:v>
                </c:pt>
                <c:pt idx="2">
                  <c:v>-8.5450390841005586E-2</c:v>
                </c:pt>
                <c:pt idx="3">
                  <c:v>8.3828152455059257E-2</c:v>
                </c:pt>
                <c:pt idx="4">
                  <c:v>9.8535415298240725E-2</c:v>
                </c:pt>
                <c:pt idx="5">
                  <c:v>7.2672073244902879E-2</c:v>
                </c:pt>
                <c:pt idx="6">
                  <c:v>7.8637933821182004E-2</c:v>
                </c:pt>
                <c:pt idx="7">
                  <c:v>5.3363542795615837E-2</c:v>
                </c:pt>
                <c:pt idx="8">
                  <c:v>4.8438965840049253E-2</c:v>
                </c:pt>
                <c:pt idx="9">
                  <c:v>3.0000871895684789E-2</c:v>
                </c:pt>
                <c:pt idx="10">
                  <c:v>7.0581074285707146E-2</c:v>
                </c:pt>
                <c:pt idx="11">
                  <c:v>4.6692462895748132E-2</c:v>
                </c:pt>
                <c:pt idx="13">
                  <c:v>2.1834214647258987E-2</c:v>
                </c:pt>
                <c:pt idx="14">
                  <c:v>7.6161805273845751E-2</c:v>
                </c:pt>
                <c:pt idx="15">
                  <c:v>1.1296455011546858E-2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36-3649-BF0D-B4C1AC742B7E}"/>
            </c:ext>
          </c:extLst>
        </c:ser>
        <c:ser>
          <c:idx val="16"/>
          <c:order val="16"/>
          <c:tx>
            <c:strRef>
              <c:f>Feuil1!$S$22</c:f>
              <c:strCache>
                <c:ptCount val="1"/>
                <c:pt idx="0">
                  <c:v>E. gallicus</c:v>
                </c:pt>
              </c:strCache>
            </c:strRef>
          </c:tx>
          <c:marker>
            <c:symbol val="none"/>
          </c:marker>
          <c:cat>
            <c:strRef>
              <c:f>Feuil1!$B$23:$B$38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Feuil1!$S$23:$S$38</c:f>
              <c:numCache>
                <c:formatCode>0.000</c:formatCode>
                <c:ptCount val="16"/>
                <c:pt idx="0">
                  <c:v>5.7773885083673093E-2</c:v>
                </c:pt>
                <c:pt idx="1">
                  <c:v>3.8126361382975649E-2</c:v>
                </c:pt>
                <c:pt idx="2">
                  <c:v>-6.3400250097931377E-2</c:v>
                </c:pt>
                <c:pt idx="3">
                  <c:v>5.2596915090980634E-2</c:v>
                </c:pt>
                <c:pt idx="4">
                  <c:v>8.0182213317360862E-2</c:v>
                </c:pt>
                <c:pt idx="5">
                  <c:v>6.2035758399118013E-2</c:v>
                </c:pt>
                <c:pt idx="6">
                  <c:v>0.1038214798394308</c:v>
                </c:pt>
                <c:pt idx="7">
                  <c:v>6.7299320738908319E-2</c:v>
                </c:pt>
                <c:pt idx="8">
                  <c:v>1.9883505386996347E-2</c:v>
                </c:pt>
                <c:pt idx="9">
                  <c:v>3.9353814567575363E-3</c:v>
                </c:pt>
                <c:pt idx="10">
                  <c:v>-2.6328938722349093E-2</c:v>
                </c:pt>
                <c:pt idx="11">
                  <c:v>3.7918538588243011E-2</c:v>
                </c:pt>
                <c:pt idx="12">
                  <c:v>-8.7975646943379004E-3</c:v>
                </c:pt>
                <c:pt idx="13">
                  <c:v>-1.7536477252015681E-2</c:v>
                </c:pt>
                <c:pt idx="14">
                  <c:v>5.5477206413995006E-2</c:v>
                </c:pt>
                <c:pt idx="15">
                  <c:v>1.2598688316791673E-2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36-3649-BF0D-B4C1AC742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480440"/>
        <c:axId val="465483960"/>
      </c:lineChart>
      <c:catAx>
        <c:axId val="4654804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Geneva"/>
                <a:cs typeface="Times New Roman" panose="02020603050405020304" pitchFamily="18" charset="0"/>
              </a:defRPr>
            </a:pPr>
            <a:endParaRPr lang="en-US"/>
          </a:p>
        </c:txPr>
        <c:crossAx val="465483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5483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Geneva"/>
                <a:cs typeface="Times New Roman" panose="02020603050405020304" pitchFamily="18" charset="0"/>
              </a:defRPr>
            </a:pPr>
            <a:endParaRPr lang="en-US"/>
          </a:p>
        </c:txPr>
        <c:crossAx val="465480440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051772642456"/>
          <c:y val="2.4550985878831269E-3"/>
          <c:w val="0.15162604119472348"/>
          <c:h val="0.996333702088891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Times New Roman"/>
              <a:ea typeface="Geneva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" l="0.75" r="0.75" t="1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90977169756093E-2"/>
          <c:y val="8.0851231821874606E-2"/>
          <c:w val="0.71428587195858895"/>
          <c:h val="0.79149100625624602"/>
        </c:manualLayout>
      </c:layout>
      <c:lineChart>
        <c:grouping val="standard"/>
        <c:varyColors val="0"/>
        <c:ser>
          <c:idx val="0"/>
          <c:order val="0"/>
          <c:tx>
            <c:strRef>
              <c:f>Feuil1!$J$41</c:f>
              <c:strCache>
                <c:ptCount val="1"/>
                <c:pt idx="0">
                  <c:v>D logx</c:v>
                </c:pt>
              </c:strCache>
            </c:strRef>
          </c:tx>
          <c:spPr>
            <a:ln w="254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Feuil1!$I$42:$I$57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Feuil1!$J$42:$J$57</c:f>
              <c:numCache>
                <c:formatCode>0.000</c:formatCode>
                <c:ptCount val="16"/>
                <c:pt idx="0">
                  <c:v>1.0203053759529679E-2</c:v>
                </c:pt>
                <c:pt idx="1">
                  <c:v>3.918004847139045E-2</c:v>
                </c:pt>
                <c:pt idx="2">
                  <c:v>-3.4019563685668608E-2</c:v>
                </c:pt>
                <c:pt idx="3">
                  <c:v>6.5427414941406692E-2</c:v>
                </c:pt>
                <c:pt idx="4">
                  <c:v>9.1449337190672608E-2</c:v>
                </c:pt>
                <c:pt idx="5">
                  <c:v>5.8286845170157253E-2</c:v>
                </c:pt>
                <c:pt idx="6">
                  <c:v>0.10414758796956725</c:v>
                </c:pt>
                <c:pt idx="7">
                  <c:v>7.6824762012630776E-2</c:v>
                </c:pt>
                <c:pt idx="8">
                  <c:v>3.8656695405305808E-2</c:v>
                </c:pt>
                <c:pt idx="9">
                  <c:v>-4.5906020030956896E-3</c:v>
                </c:pt>
                <c:pt idx="10">
                  <c:v>-3.0519765931078524E-3</c:v>
                </c:pt>
                <c:pt idx="11">
                  <c:v>4.3522416106241524E-2</c:v>
                </c:pt>
                <c:pt idx="12">
                  <c:v>1.2105732072275277E-2</c:v>
                </c:pt>
                <c:pt idx="13">
                  <c:v>-5.4231314300559719E-2</c:v>
                </c:pt>
                <c:pt idx="14">
                  <c:v>8.245141446845583E-2</c:v>
                </c:pt>
                <c:pt idx="15">
                  <c:v>-1.0444866110170814E-2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3-F44B-8929-8F01890BE45E}"/>
            </c:ext>
          </c:extLst>
        </c:ser>
        <c:ser>
          <c:idx val="1"/>
          <c:order val="1"/>
          <c:tx>
            <c:strRef>
              <c:f>Feuil1!$K$41</c:f>
              <c:strCache>
                <c:ptCount val="1"/>
                <c:pt idx="0">
                  <c:v>D logmin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Feuil1!$I$42:$I$57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Feuil1!$K$42:$K$57</c:f>
              <c:numCache>
                <c:formatCode>0.000</c:formatCode>
                <c:ptCount val="16"/>
                <c:pt idx="0">
                  <c:v>-4.9436084564195237E-2</c:v>
                </c:pt>
                <c:pt idx="1">
                  <c:v>8.5711178212597439E-3</c:v>
                </c:pt>
                <c:pt idx="2">
                  <c:v>-9.9238675326638992E-2</c:v>
                </c:pt>
                <c:pt idx="3">
                  <c:v>4.491008642468941E-2</c:v>
                </c:pt>
                <c:pt idx="4">
                  <c:v>5.4438708719030338E-2</c:v>
                </c:pt>
                <c:pt idx="5">
                  <c:v>3.615523941914045E-2</c:v>
                </c:pt>
                <c:pt idx="6">
                  <c:v>6.5476487763211022E-2</c:v>
                </c:pt>
                <c:pt idx="7">
                  <c:v>2.4074166693628163E-2</c:v>
                </c:pt>
                <c:pt idx="8">
                  <c:v>2.6814752793740126E-3</c:v>
                </c:pt>
                <c:pt idx="9">
                  <c:v>-2.8593843370162464E-2</c:v>
                </c:pt>
                <c:pt idx="10">
                  <c:v>-4.9558779440823875E-2</c:v>
                </c:pt>
                <c:pt idx="11">
                  <c:v>1.5175411449683152E-2</c:v>
                </c:pt>
                <c:pt idx="12">
                  <c:v>-5.7679489464162126E-2</c:v>
                </c:pt>
                <c:pt idx="13">
                  <c:v>-0.11286435925019722</c:v>
                </c:pt>
                <c:pt idx="14">
                  <c:v>3.929044532071968E-2</c:v>
                </c:pt>
                <c:pt idx="15">
                  <c:v>-5.1755290735541859E-2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3-F44B-8929-8F01890BE45E}"/>
            </c:ext>
          </c:extLst>
        </c:ser>
        <c:ser>
          <c:idx val="2"/>
          <c:order val="2"/>
          <c:tx>
            <c:strRef>
              <c:f>Feuil1!$L$41</c:f>
              <c:strCache>
                <c:ptCount val="1"/>
                <c:pt idx="0">
                  <c:v>Dlogmax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Feuil1!$I$42:$I$57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Feuil1!$L$42:$L$57</c:f>
              <c:numCache>
                <c:formatCode>0.000</c:formatCode>
                <c:ptCount val="16"/>
                <c:pt idx="0">
                  <c:v>7.1137846641654789E-2</c:v>
                </c:pt>
                <c:pt idx="1">
                  <c:v>5.4939860392625661E-2</c:v>
                </c:pt>
                <c:pt idx="2">
                  <c:v>-1.4643180397154509E-2</c:v>
                </c:pt>
                <c:pt idx="3">
                  <c:v>9.812576943584439E-2</c:v>
                </c:pt>
                <c:pt idx="4">
                  <c:v>0.11614436035643516</c:v>
                </c:pt>
                <c:pt idx="5">
                  <c:v>8.6460357730536064E-2</c:v>
                </c:pt>
                <c:pt idx="6">
                  <c:v>0.1390538562928374</c:v>
                </c:pt>
                <c:pt idx="7">
                  <c:v>0.12299947093701036</c:v>
                </c:pt>
                <c:pt idx="8">
                  <c:v>6.3951132018297052E-2</c:v>
                </c:pt>
                <c:pt idx="9">
                  <c:v>4.2469512455282743E-2</c:v>
                </c:pt>
                <c:pt idx="10">
                  <c:v>3.2792513396307399E-2</c:v>
                </c:pt>
                <c:pt idx="11">
                  <c:v>0.11487832464190983</c:v>
                </c:pt>
                <c:pt idx="12">
                  <c:v>6.21336059278641E-2</c:v>
                </c:pt>
                <c:pt idx="13">
                  <c:v>1.078993056639499E-3</c:v>
                </c:pt>
                <c:pt idx="14">
                  <c:v>0.12843508829652306</c:v>
                </c:pt>
                <c:pt idx="15">
                  <c:v>2.2878327561361989E-2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83-F44B-8929-8F01890BE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546008"/>
        <c:axId val="465549832"/>
      </c:lineChart>
      <c:catAx>
        <c:axId val="465546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465549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5549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en-US"/>
          </a:p>
        </c:txPr>
        <c:crossAx val="4655460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725149862596304"/>
          <c:y val="0.2689779597862767"/>
          <c:w val="0.14285714285714299"/>
          <c:h val="0.423546646512935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" l="0.75" r="0.75" t="1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4</xdr:row>
      <xdr:rowOff>38100</xdr:rowOff>
    </xdr:from>
    <xdr:to>
      <xdr:col>15</xdr:col>
      <xdr:colOff>431800</xdr:colOff>
      <xdr:row>31</xdr:row>
      <xdr:rowOff>12700</xdr:rowOff>
    </xdr:to>
    <xdr:graphicFrame macro="">
      <xdr:nvGraphicFramePr>
        <xdr:cNvPr id="4109" name="Chart -1021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927100</xdr:colOff>
      <xdr:row>50</xdr:row>
      <xdr:rowOff>38100</xdr:rowOff>
    </xdr:from>
    <xdr:to>
      <xdr:col>18</xdr:col>
      <xdr:colOff>165100</xdr:colOff>
      <xdr:row>75</xdr:row>
      <xdr:rowOff>12700</xdr:rowOff>
    </xdr:to>
    <xdr:graphicFrame macro="">
      <xdr:nvGraphicFramePr>
        <xdr:cNvPr id="3" name="Chart -102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313267</xdr:colOff>
      <xdr:row>8</xdr:row>
      <xdr:rowOff>16933</xdr:rowOff>
    </xdr:from>
    <xdr:to>
      <xdr:col>3</xdr:col>
      <xdr:colOff>702733</xdr:colOff>
      <xdr:row>24</xdr:row>
      <xdr:rowOff>33865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2A2C9D9-4180-4504-AAA7-59A1BD12468C}"/>
            </a:ext>
          </a:extLst>
        </xdr:cNvPr>
        <xdr:cNvSpPr txBox="1"/>
      </xdr:nvSpPr>
      <xdr:spPr>
        <a:xfrm>
          <a:off x="2565400" y="1845733"/>
          <a:ext cx="38946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474133</xdr:colOff>
      <xdr:row>53</xdr:row>
      <xdr:rowOff>135466</xdr:rowOff>
    </xdr:from>
    <xdr:to>
      <xdr:col>7</xdr:col>
      <xdr:colOff>863599</xdr:colOff>
      <xdr:row>69</xdr:row>
      <xdr:rowOff>152398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5F118B9-0C36-4A18-8644-113CAFE3ECED}"/>
            </a:ext>
          </a:extLst>
        </xdr:cNvPr>
        <xdr:cNvSpPr txBox="1"/>
      </xdr:nvSpPr>
      <xdr:spPr>
        <a:xfrm>
          <a:off x="5892800" y="12251266"/>
          <a:ext cx="38946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1"/>
  <sheetViews>
    <sheetView tabSelected="1" zoomScale="75" zoomScaleNormal="75" workbookViewId="0">
      <selection activeCell="Q8" sqref="Q8"/>
    </sheetView>
  </sheetViews>
  <sheetFormatPr defaultColWidth="7.796875" defaultRowHeight="18"/>
  <cols>
    <col min="1" max="1" width="13" style="8" bestFit="1" customWidth="1"/>
    <col min="2" max="2" width="9.19921875" style="8" bestFit="1" customWidth="1"/>
    <col min="3" max="3" width="13.19921875" style="8" bestFit="1" customWidth="1"/>
    <col min="4" max="5" width="11.796875" style="8" bestFit="1" customWidth="1"/>
    <col min="6" max="7" width="13" style="8" bestFit="1" customWidth="1"/>
    <col min="8" max="8" width="14" style="8" bestFit="1" customWidth="1"/>
    <col min="9" max="9" width="13" style="8" bestFit="1" customWidth="1"/>
    <col min="10" max="10" width="17" style="8" bestFit="1" customWidth="1"/>
    <col min="11" max="11" width="12.5" style="8" bestFit="1" customWidth="1"/>
    <col min="12" max="12" width="17.19921875" style="8" bestFit="1" customWidth="1"/>
    <col min="13" max="14" width="12.5" style="8" bestFit="1" customWidth="1"/>
    <col min="15" max="15" width="13.69921875" style="8" bestFit="1" customWidth="1"/>
    <col min="16" max="16" width="12.5" style="8" bestFit="1" customWidth="1"/>
    <col min="17" max="17" width="17.796875" style="8" bestFit="1" customWidth="1"/>
    <col min="18" max="18" width="14.19921875" style="8" bestFit="1" customWidth="1"/>
    <col min="19" max="19" width="14.296875" style="8" bestFit="1" customWidth="1"/>
    <col min="20" max="20" width="13.296875" style="8" customWidth="1"/>
    <col min="21" max="21" width="11" style="8" bestFit="1" customWidth="1"/>
    <col min="22" max="16384" width="7.796875" style="8"/>
  </cols>
  <sheetData>
    <row r="1" spans="1:20" s="1" customFormat="1">
      <c r="C1" s="2" t="s">
        <v>9</v>
      </c>
      <c r="D1" s="3" t="s">
        <v>14</v>
      </c>
      <c r="E1" s="2"/>
      <c r="F1" s="2"/>
      <c r="G1" s="2"/>
      <c r="H1" s="2"/>
      <c r="R1" s="1" t="s">
        <v>33</v>
      </c>
      <c r="S1" s="25" t="s">
        <v>48</v>
      </c>
    </row>
    <row r="2" spans="1:20" s="1" customFormat="1">
      <c r="A2" s="2"/>
      <c r="B2" s="2"/>
      <c r="C2" s="1" t="s">
        <v>8</v>
      </c>
      <c r="D2" s="1" t="s">
        <v>8</v>
      </c>
      <c r="E2" s="2" t="s">
        <v>5</v>
      </c>
      <c r="F2" s="2" t="s">
        <v>6</v>
      </c>
      <c r="G2" s="2" t="s">
        <v>7</v>
      </c>
      <c r="H2" s="2" t="s">
        <v>8</v>
      </c>
      <c r="I2" s="1" t="s">
        <v>17</v>
      </c>
      <c r="J2" s="2" t="s">
        <v>18</v>
      </c>
      <c r="K2" s="1" t="s">
        <v>17</v>
      </c>
      <c r="L2" s="1" t="s">
        <v>20</v>
      </c>
      <c r="M2" s="1" t="s">
        <v>4</v>
      </c>
      <c r="N2" s="1" t="s">
        <v>2</v>
      </c>
      <c r="O2" s="25" t="s">
        <v>49</v>
      </c>
      <c r="P2" s="1" t="s">
        <v>21</v>
      </c>
      <c r="Q2" s="1" t="s">
        <v>19</v>
      </c>
      <c r="R2" s="1" t="s">
        <v>32</v>
      </c>
      <c r="S2" s="1" t="s">
        <v>34</v>
      </c>
    </row>
    <row r="3" spans="1:20" s="1" customFormat="1">
      <c r="A3" s="4" t="s">
        <v>31</v>
      </c>
      <c r="B3" s="2"/>
      <c r="C3" s="2" t="s">
        <v>16</v>
      </c>
      <c r="D3" s="2" t="s">
        <v>15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22</v>
      </c>
      <c r="J3" s="2" t="s">
        <v>23</v>
      </c>
      <c r="K3" s="2" t="s">
        <v>24</v>
      </c>
      <c r="L3" s="1" t="s">
        <v>25</v>
      </c>
      <c r="M3" s="2" t="s">
        <v>26</v>
      </c>
      <c r="N3" s="1" t="s">
        <v>27</v>
      </c>
      <c r="O3" s="1" t="s">
        <v>28</v>
      </c>
      <c r="P3" s="1" t="s">
        <v>29</v>
      </c>
      <c r="Q3" s="1" t="s">
        <v>30</v>
      </c>
      <c r="R3" s="25" t="s">
        <v>47</v>
      </c>
      <c r="S3" s="1" t="s">
        <v>35</v>
      </c>
      <c r="T3" s="2"/>
    </row>
    <row r="4" spans="1:20">
      <c r="A4" s="5">
        <v>56.028125000000003</v>
      </c>
      <c r="B4" s="6">
        <v>16</v>
      </c>
      <c r="C4" s="7">
        <v>53</v>
      </c>
      <c r="D4" s="3">
        <v>51.6</v>
      </c>
      <c r="F4" s="8">
        <v>65</v>
      </c>
      <c r="G4" s="8">
        <v>50</v>
      </c>
      <c r="H4" s="8">
        <v>54</v>
      </c>
      <c r="I4" s="8">
        <v>66</v>
      </c>
      <c r="N4" s="8">
        <v>63</v>
      </c>
      <c r="O4" s="8">
        <v>57</v>
      </c>
      <c r="P4" s="8">
        <v>56</v>
      </c>
      <c r="Q4" s="8">
        <v>58</v>
      </c>
      <c r="R4" s="8">
        <v>58</v>
      </c>
      <c r="S4" s="8">
        <v>64</v>
      </c>
    </row>
    <row r="5" spans="1:20">
      <c r="A5" s="5">
        <v>348.0625</v>
      </c>
      <c r="B5" s="6">
        <v>23</v>
      </c>
      <c r="C5" s="7">
        <v>355</v>
      </c>
      <c r="D5" s="3">
        <v>392</v>
      </c>
      <c r="E5" s="9">
        <v>395</v>
      </c>
      <c r="F5" s="9">
        <v>390</v>
      </c>
      <c r="G5" s="9">
        <v>375</v>
      </c>
      <c r="H5" s="9">
        <v>375</v>
      </c>
      <c r="I5" s="8">
        <v>380</v>
      </c>
      <c r="J5" s="8">
        <v>395</v>
      </c>
      <c r="M5" s="8">
        <v>380</v>
      </c>
      <c r="N5" s="8">
        <v>375</v>
      </c>
      <c r="O5" s="8">
        <v>367</v>
      </c>
      <c r="P5" s="8">
        <v>390</v>
      </c>
      <c r="Q5" s="8">
        <v>383</v>
      </c>
      <c r="R5" s="8">
        <v>390</v>
      </c>
      <c r="S5" s="8">
        <v>380</v>
      </c>
    </row>
    <row r="6" spans="1:20">
      <c r="A6" s="5">
        <v>116.875</v>
      </c>
      <c r="B6" s="6">
        <v>3</v>
      </c>
      <c r="C6" s="7">
        <v>93</v>
      </c>
      <c r="D6" s="3">
        <v>112.4</v>
      </c>
      <c r="E6" s="8">
        <v>111</v>
      </c>
      <c r="F6" s="8">
        <v>112</v>
      </c>
      <c r="G6" s="8">
        <v>105</v>
      </c>
      <c r="H6" s="8">
        <v>107</v>
      </c>
      <c r="I6" s="8">
        <v>108.5</v>
      </c>
      <c r="J6" s="8">
        <v>105</v>
      </c>
      <c r="M6" s="8">
        <v>110</v>
      </c>
      <c r="N6" s="8">
        <v>111</v>
      </c>
      <c r="O6" s="8">
        <v>106</v>
      </c>
      <c r="P6" s="8">
        <v>113</v>
      </c>
      <c r="Q6" s="8">
        <v>111</v>
      </c>
      <c r="R6" s="8">
        <v>96</v>
      </c>
      <c r="S6" s="11">
        <v>101</v>
      </c>
      <c r="T6" s="10"/>
    </row>
    <row r="7" spans="1:20">
      <c r="A7" s="5">
        <v>100.996875</v>
      </c>
      <c r="B7" s="6">
        <v>4</v>
      </c>
      <c r="C7" s="7">
        <v>117</v>
      </c>
      <c r="D7" s="3">
        <v>126.6</v>
      </c>
      <c r="E7" s="8">
        <v>119</v>
      </c>
      <c r="F7" s="8">
        <v>117</v>
      </c>
      <c r="G7" s="8">
        <v>116</v>
      </c>
      <c r="H7" s="8">
        <v>120</v>
      </c>
      <c r="I7" s="8">
        <v>112</v>
      </c>
      <c r="N7" s="8">
        <v>118</v>
      </c>
      <c r="O7" s="8">
        <v>115</v>
      </c>
      <c r="P7" s="8">
        <v>115</v>
      </c>
      <c r="Q7" s="8">
        <v>116</v>
      </c>
      <c r="R7" s="8">
        <v>122.5</v>
      </c>
      <c r="S7" s="8">
        <v>114</v>
      </c>
      <c r="T7" s="10"/>
    </row>
    <row r="8" spans="1:20">
      <c r="A8" s="5">
        <v>115.56666666666666</v>
      </c>
      <c r="B8" s="6" t="s">
        <v>0</v>
      </c>
      <c r="C8" s="7">
        <v>131</v>
      </c>
      <c r="D8" s="3">
        <v>148.80000000000001</v>
      </c>
      <c r="E8" s="8">
        <v>149</v>
      </c>
      <c r="F8" s="8">
        <v>146</v>
      </c>
      <c r="G8" s="8">
        <v>136</v>
      </c>
      <c r="H8" s="8">
        <v>139</v>
      </c>
      <c r="I8" s="8">
        <v>146</v>
      </c>
      <c r="J8" s="8">
        <v>147</v>
      </c>
      <c r="K8" s="11">
        <v>139</v>
      </c>
      <c r="L8" s="8">
        <v>138</v>
      </c>
      <c r="M8" s="8">
        <v>143</v>
      </c>
      <c r="N8" s="8">
        <v>145</v>
      </c>
      <c r="O8" s="8">
        <v>135</v>
      </c>
      <c r="P8" s="8">
        <v>146</v>
      </c>
      <c r="Q8" s="8">
        <v>151</v>
      </c>
      <c r="R8" s="11">
        <v>145</v>
      </c>
      <c r="S8" s="8">
        <v>139</v>
      </c>
      <c r="T8" s="10"/>
    </row>
    <row r="9" spans="1:20">
      <c r="A9" s="5">
        <v>104.89375</v>
      </c>
      <c r="B9" s="6">
        <v>5</v>
      </c>
      <c r="C9" s="7">
        <v>114</v>
      </c>
      <c r="D9" s="3">
        <v>120.4</v>
      </c>
      <c r="E9" s="8">
        <v>119</v>
      </c>
      <c r="F9" s="8">
        <v>121</v>
      </c>
      <c r="G9" s="8">
        <v>122</v>
      </c>
      <c r="H9" s="8">
        <v>118</v>
      </c>
      <c r="I9" s="8">
        <v>122</v>
      </c>
      <c r="J9" s="8">
        <v>121</v>
      </c>
      <c r="K9" s="8">
        <v>121</v>
      </c>
      <c r="L9" s="8">
        <v>117</v>
      </c>
      <c r="M9" s="8">
        <v>118</v>
      </c>
      <c r="N9" s="8">
        <v>121</v>
      </c>
      <c r="O9" s="8">
        <v>117</v>
      </c>
      <c r="P9" s="8">
        <v>128</v>
      </c>
      <c r="Q9" s="8">
        <v>120</v>
      </c>
      <c r="R9" s="8">
        <v>124</v>
      </c>
      <c r="S9" s="8">
        <v>121</v>
      </c>
      <c r="T9" s="10"/>
    </row>
    <row r="10" spans="1:20">
      <c r="A10" s="5">
        <v>55.903225806451616</v>
      </c>
      <c r="B10" s="6">
        <v>17</v>
      </c>
      <c r="C10" s="7">
        <v>65</v>
      </c>
      <c r="D10" s="3">
        <v>75.8</v>
      </c>
      <c r="E10" s="8">
        <v>73</v>
      </c>
      <c r="F10" s="8">
        <v>75</v>
      </c>
      <c r="G10" s="8">
        <v>67</v>
      </c>
      <c r="H10" s="8">
        <v>70</v>
      </c>
      <c r="I10" s="8">
        <v>69</v>
      </c>
      <c r="J10" s="8">
        <v>77</v>
      </c>
      <c r="K10" s="8">
        <v>71</v>
      </c>
      <c r="L10" s="8">
        <v>70</v>
      </c>
      <c r="M10" s="8">
        <v>73</v>
      </c>
      <c r="N10" s="8">
        <v>69</v>
      </c>
      <c r="O10" s="8">
        <v>69</v>
      </c>
      <c r="P10" s="8">
        <v>72</v>
      </c>
      <c r="Q10" s="8">
        <v>70</v>
      </c>
      <c r="R10" s="8">
        <v>67</v>
      </c>
      <c r="S10" s="8">
        <v>71</v>
      </c>
      <c r="T10" s="10"/>
    </row>
    <row r="11" spans="1:20">
      <c r="A11" s="5">
        <v>40.681249999999999</v>
      </c>
      <c r="B11" s="6" t="s">
        <v>1</v>
      </c>
      <c r="C11" s="7">
        <v>43</v>
      </c>
      <c r="D11" s="3">
        <v>50.8</v>
      </c>
      <c r="E11" s="8">
        <v>49</v>
      </c>
      <c r="F11" s="8">
        <v>51</v>
      </c>
      <c r="G11" s="8">
        <v>45</v>
      </c>
      <c r="H11" s="8">
        <v>48</v>
      </c>
      <c r="I11" s="8">
        <v>44</v>
      </c>
      <c r="J11" s="8">
        <v>54</v>
      </c>
      <c r="K11" s="8">
        <v>45</v>
      </c>
      <c r="L11" s="8">
        <v>52</v>
      </c>
      <c r="M11" s="8">
        <v>51</v>
      </c>
      <c r="N11" s="8">
        <v>49</v>
      </c>
      <c r="O11" s="8">
        <v>51</v>
      </c>
      <c r="P11" s="8">
        <v>43.5</v>
      </c>
      <c r="Q11" s="8">
        <v>52</v>
      </c>
      <c r="R11" s="8">
        <v>46</v>
      </c>
      <c r="S11" s="8">
        <v>47.5</v>
      </c>
    </row>
    <row r="12" spans="1:20">
      <c r="A12" s="5">
        <v>196.78125</v>
      </c>
      <c r="B12" s="6">
        <v>13</v>
      </c>
      <c r="C12" s="7">
        <v>200</v>
      </c>
      <c r="D12" s="3">
        <v>219</v>
      </c>
      <c r="E12" s="8">
        <v>220</v>
      </c>
      <c r="F12" s="8">
        <v>228</v>
      </c>
      <c r="G12" s="8">
        <v>210</v>
      </c>
      <c r="H12" s="8">
        <v>198</v>
      </c>
      <c r="I12" s="8">
        <v>212</v>
      </c>
      <c r="N12" s="8">
        <v>220</v>
      </c>
      <c r="P12" s="8">
        <v>218</v>
      </c>
      <c r="Q12" s="8">
        <v>226</v>
      </c>
      <c r="R12" s="8">
        <v>220</v>
      </c>
      <c r="S12" s="10">
        <v>206</v>
      </c>
      <c r="T12" s="10"/>
    </row>
    <row r="13" spans="1:20">
      <c r="A13" s="5">
        <v>48.0625</v>
      </c>
      <c r="B13" s="6">
        <v>10</v>
      </c>
      <c r="C13" s="7">
        <v>47</v>
      </c>
      <c r="D13" s="3">
        <v>50.8</v>
      </c>
      <c r="E13" s="8">
        <v>49</v>
      </c>
      <c r="F13" s="8">
        <v>49</v>
      </c>
      <c r="G13" s="8">
        <v>47</v>
      </c>
      <c r="H13" s="8">
        <v>46</v>
      </c>
      <c r="I13" s="8">
        <v>45</v>
      </c>
      <c r="J13" s="8">
        <v>53</v>
      </c>
      <c r="L13" s="11">
        <v>47</v>
      </c>
      <c r="M13" s="8">
        <v>46</v>
      </c>
      <c r="N13" s="8">
        <v>49</v>
      </c>
      <c r="O13" s="8">
        <v>45</v>
      </c>
      <c r="P13" s="8">
        <v>45</v>
      </c>
      <c r="Q13" s="8">
        <v>47</v>
      </c>
      <c r="R13" s="8">
        <v>51.5</v>
      </c>
      <c r="S13" s="7">
        <v>48.5</v>
      </c>
      <c r="T13" s="10"/>
    </row>
    <row r="14" spans="1:20">
      <c r="A14" s="5">
        <v>102</v>
      </c>
      <c r="B14" s="6">
        <v>25</v>
      </c>
      <c r="C14" s="7">
        <v>91</v>
      </c>
      <c r="D14" s="3">
        <v>98</v>
      </c>
      <c r="G14" s="8">
        <v>105</v>
      </c>
      <c r="N14" s="8">
        <v>102</v>
      </c>
      <c r="O14" s="8">
        <v>105</v>
      </c>
      <c r="P14" s="8">
        <v>98</v>
      </c>
      <c r="Q14" s="8">
        <v>110</v>
      </c>
      <c r="R14" s="8">
        <v>120</v>
      </c>
      <c r="S14" s="12">
        <v>96</v>
      </c>
      <c r="T14" s="10"/>
    </row>
    <row r="15" spans="1:20">
      <c r="A15" s="5">
        <v>89.806451612903231</v>
      </c>
      <c r="B15" s="6">
        <v>28</v>
      </c>
      <c r="C15" s="7">
        <v>93</v>
      </c>
      <c r="D15" s="3">
        <v>117</v>
      </c>
      <c r="E15" s="8">
        <v>98</v>
      </c>
      <c r="F15" s="8">
        <v>100</v>
      </c>
      <c r="G15" s="8">
        <v>97</v>
      </c>
      <c r="H15" s="8">
        <v>94</v>
      </c>
      <c r="I15" s="8">
        <v>104</v>
      </c>
      <c r="N15" s="8">
        <v>100</v>
      </c>
      <c r="O15" s="8">
        <v>94</v>
      </c>
      <c r="P15" s="8">
        <v>100</v>
      </c>
      <c r="Q15" s="8">
        <v>95</v>
      </c>
      <c r="R15" s="8">
        <v>100</v>
      </c>
      <c r="S15" s="7">
        <v>98</v>
      </c>
    </row>
    <row r="16" spans="1:20">
      <c r="A16" s="5">
        <v>63.268749999999997</v>
      </c>
      <c r="B16" s="6">
        <v>9</v>
      </c>
      <c r="C16" s="7">
        <v>62</v>
      </c>
      <c r="D16" s="3">
        <v>55.4</v>
      </c>
      <c r="E16" s="8">
        <v>73</v>
      </c>
      <c r="H16" s="8">
        <v>70</v>
      </c>
      <c r="I16" s="8">
        <v>66</v>
      </c>
      <c r="N16" s="8">
        <v>67</v>
      </c>
      <c r="Q16" s="8">
        <v>62</v>
      </c>
      <c r="S16" s="12">
        <v>62</v>
      </c>
      <c r="T16" s="10"/>
    </row>
    <row r="17" spans="1:20">
      <c r="A17" s="5">
        <v>14.264516129032257</v>
      </c>
      <c r="B17" s="6">
        <v>20</v>
      </c>
      <c r="C17" s="7">
        <v>12</v>
      </c>
      <c r="D17" s="3">
        <v>13.1</v>
      </c>
      <c r="E17" s="8">
        <v>12</v>
      </c>
      <c r="F17" s="8">
        <v>12</v>
      </c>
      <c r="G17" s="8">
        <v>11</v>
      </c>
      <c r="H17" s="8">
        <v>12</v>
      </c>
      <c r="I17" s="8">
        <v>13.5</v>
      </c>
      <c r="N17" s="8">
        <v>14.3</v>
      </c>
      <c r="O17" s="8">
        <v>12</v>
      </c>
      <c r="P17" s="8">
        <v>14</v>
      </c>
      <c r="Q17" s="13"/>
      <c r="R17" s="8">
        <v>15</v>
      </c>
      <c r="S17" s="8">
        <v>13.7</v>
      </c>
    </row>
    <row r="18" spans="1:20">
      <c r="A18" s="5">
        <v>144.33333333333334</v>
      </c>
      <c r="B18" s="6">
        <v>31</v>
      </c>
      <c r="C18" s="7">
        <v>167</v>
      </c>
      <c r="D18" s="3">
        <v>171.6</v>
      </c>
      <c r="F18" s="8">
        <v>177</v>
      </c>
      <c r="G18" s="8">
        <v>175</v>
      </c>
      <c r="H18" s="8">
        <v>179</v>
      </c>
      <c r="I18" s="8">
        <v>194</v>
      </c>
      <c r="K18" s="11">
        <v>167</v>
      </c>
      <c r="N18" s="8">
        <v>171</v>
      </c>
      <c r="O18" s="8">
        <v>158</v>
      </c>
      <c r="P18" s="8">
        <v>175</v>
      </c>
      <c r="Q18" s="8">
        <v>185</v>
      </c>
      <c r="R18" s="8">
        <v>172</v>
      </c>
      <c r="S18" s="7">
        <v>164</v>
      </c>
    </row>
    <row r="19" spans="1:20">
      <c r="A19" s="5">
        <v>162.22499999999999</v>
      </c>
      <c r="B19" s="6">
        <v>32</v>
      </c>
      <c r="C19" s="7">
        <v>149</v>
      </c>
      <c r="D19" s="3">
        <v>156.69999999999999</v>
      </c>
      <c r="F19" s="8">
        <v>167</v>
      </c>
      <c r="G19" s="8">
        <v>159</v>
      </c>
      <c r="H19" s="8">
        <v>161</v>
      </c>
      <c r="I19" s="8">
        <v>144</v>
      </c>
      <c r="N19" s="8">
        <v>157</v>
      </c>
      <c r="O19" s="8">
        <v>160</v>
      </c>
      <c r="P19" s="8">
        <v>171</v>
      </c>
      <c r="Q19" s="8">
        <v>159</v>
      </c>
      <c r="R19" s="8">
        <v>166.5</v>
      </c>
      <c r="S19" s="7">
        <v>167</v>
      </c>
    </row>
    <row r="20" spans="1:20">
      <c r="A20" s="5"/>
      <c r="B20" s="6">
        <v>1</v>
      </c>
      <c r="C20" s="7" t="s">
        <v>46</v>
      </c>
      <c r="D20" s="3">
        <v>506.8</v>
      </c>
      <c r="E20" s="8">
        <v>497</v>
      </c>
      <c r="F20" s="8">
        <v>490</v>
      </c>
      <c r="G20" s="8">
        <v>480</v>
      </c>
      <c r="H20" s="8">
        <v>480</v>
      </c>
      <c r="I20" s="8">
        <v>487</v>
      </c>
      <c r="N20" s="8">
        <v>495</v>
      </c>
      <c r="O20" s="8">
        <v>470</v>
      </c>
      <c r="P20" s="8">
        <v>506</v>
      </c>
      <c r="Q20" s="8">
        <v>492</v>
      </c>
      <c r="S20" s="7"/>
    </row>
    <row r="21" spans="1:20">
      <c r="A21" s="5"/>
      <c r="B21" s="6">
        <v>8</v>
      </c>
      <c r="C21" s="7">
        <v>167</v>
      </c>
      <c r="D21" s="3">
        <v>171.2</v>
      </c>
      <c r="E21" s="8">
        <v>187</v>
      </c>
      <c r="F21" s="8">
        <v>180</v>
      </c>
      <c r="H21" s="8">
        <v>171</v>
      </c>
      <c r="I21" s="8">
        <v>177</v>
      </c>
      <c r="J21" s="8">
        <v>184</v>
      </c>
      <c r="K21" s="8">
        <v>171</v>
      </c>
      <c r="L21" s="8">
        <v>172</v>
      </c>
      <c r="M21" s="8">
        <v>181</v>
      </c>
      <c r="N21" s="11">
        <v>162</v>
      </c>
      <c r="O21" s="8">
        <v>170</v>
      </c>
      <c r="P21" s="8">
        <v>179</v>
      </c>
      <c r="Q21" s="11">
        <v>169</v>
      </c>
      <c r="S21" s="7"/>
    </row>
    <row r="22" spans="1:20">
      <c r="A22" s="6" t="s">
        <v>3</v>
      </c>
      <c r="B22" s="6"/>
      <c r="C22" s="6" t="str">
        <f t="shared" ref="C22:H22" si="0">C3</f>
        <v xml:space="preserve">E. lambei </v>
      </c>
      <c r="D22" s="6" t="str">
        <f t="shared" si="0"/>
        <v>L 1-1222</v>
      </c>
      <c r="E22" s="6" t="str">
        <f t="shared" si="0"/>
        <v>NMC 9924</v>
      </c>
      <c r="F22" s="6" t="str">
        <f t="shared" si="0"/>
        <v>NMC 33992</v>
      </c>
      <c r="G22" s="6" t="str">
        <f t="shared" si="0"/>
        <v>NMC 17262</v>
      </c>
      <c r="H22" s="6" t="str">
        <f t="shared" si="0"/>
        <v>NMC 34803a</v>
      </c>
      <c r="I22" s="6" t="str">
        <f t="shared" ref="I22:Q22" si="1">I3</f>
        <v>FAM  60019</v>
      </c>
      <c r="J22" s="6" t="str">
        <f t="shared" si="1"/>
        <v>FAM 60045</v>
      </c>
      <c r="K22" s="6" t="str">
        <f t="shared" si="1"/>
        <v>FAM 60048</v>
      </c>
      <c r="L22" s="6" t="str">
        <f t="shared" si="1"/>
        <v>FAM 60066</v>
      </c>
      <c r="M22" s="6" t="str">
        <f t="shared" si="1"/>
        <v>FAM 60038</v>
      </c>
      <c r="N22" s="6" t="str">
        <f t="shared" si="1"/>
        <v>FAM 60012</v>
      </c>
      <c r="O22" s="6" t="str">
        <f t="shared" si="1"/>
        <v>FAM 60013</v>
      </c>
      <c r="P22" s="6" t="str">
        <f t="shared" si="1"/>
        <v>FAM 60020</v>
      </c>
      <c r="Q22" s="6" t="str">
        <f t="shared" si="1"/>
        <v>FAM 60023</v>
      </c>
      <c r="R22" s="6" t="str">
        <f>R3</f>
        <v>E. lenensis</v>
      </c>
      <c r="S22" s="6" t="str">
        <f>S3</f>
        <v>E. gallicus</v>
      </c>
      <c r="T22" s="6"/>
    </row>
    <row r="23" spans="1:20">
      <c r="A23" s="14">
        <f t="shared" ref="A23:A38" si="2">LOG10(A4)</f>
        <v>1.748406088900214</v>
      </c>
      <c r="B23" s="6">
        <v>16</v>
      </c>
      <c r="C23" s="13">
        <f t="shared" ref="C23:D38" si="3">LOG10(C4)-$A23</f>
        <v>-2.4130219299425049E-2</v>
      </c>
      <c r="D23" s="13">
        <f t="shared" si="3"/>
        <v>-3.5756387273002677E-2</v>
      </c>
      <c r="E23" s="13"/>
      <c r="F23" s="13">
        <f t="shared" ref="F23:I32" si="4">LOG10(F4)-$A23</f>
        <v>6.4507267742641483E-2</v>
      </c>
      <c r="G23" s="13">
        <f t="shared" si="4"/>
        <v>-4.9436084564195237E-2</v>
      </c>
      <c r="H23" s="13">
        <f t="shared" si="4"/>
        <v>-1.6012329077245369E-2</v>
      </c>
      <c r="I23" s="13">
        <f t="shared" si="4"/>
        <v>7.1137846641654789E-2</v>
      </c>
      <c r="J23" s="13"/>
      <c r="K23" s="13"/>
      <c r="L23" s="13"/>
      <c r="M23" s="13"/>
      <c r="N23" s="13">
        <f t="shared" ref="N23:Q30" si="5">LOG10(N4)-$A23</f>
        <v>5.09344605533677E-2</v>
      </c>
      <c r="O23" s="13">
        <f t="shared" si="5"/>
        <v>7.4687667722774798E-3</v>
      </c>
      <c r="P23" s="13">
        <f t="shared" si="5"/>
        <v>-2.180618940135215E-4</v>
      </c>
      <c r="Q23" s="13">
        <f t="shared" si="5"/>
        <v>1.5021904662723351E-2</v>
      </c>
      <c r="R23" s="13">
        <f t="shared" ref="R23:S34" si="6">LOG10(R4)-$A23</f>
        <v>1.5021904662723351E-2</v>
      </c>
      <c r="S23" s="13">
        <f t="shared" si="6"/>
        <v>5.7773885083673093E-2</v>
      </c>
      <c r="T23" s="13"/>
    </row>
    <row r="24" spans="1:20">
      <c r="A24" s="14">
        <f t="shared" si="2"/>
        <v>2.5416572352338345</v>
      </c>
      <c r="B24" s="6">
        <v>23</v>
      </c>
      <c r="C24" s="13">
        <f t="shared" si="3"/>
        <v>8.5711178212597439E-3</v>
      </c>
      <c r="D24" s="13">
        <f t="shared" si="3"/>
        <v>5.1628831786622698E-2</v>
      </c>
      <c r="E24" s="13">
        <f t="shared" ref="E24:E32" si="7">LOG10(E5)-$A24</f>
        <v>5.4939860392625661E-2</v>
      </c>
      <c r="F24" s="13">
        <f t="shared" si="4"/>
        <v>4.9407371792664634E-2</v>
      </c>
      <c r="G24" s="13">
        <f t="shared" si="4"/>
        <v>3.2374032493884375E-2</v>
      </c>
      <c r="H24" s="13">
        <f t="shared" si="4"/>
        <v>3.2374032493884375E-2</v>
      </c>
      <c r="I24" s="13">
        <f t="shared" si="4"/>
        <v>3.8126361382975649E-2</v>
      </c>
      <c r="J24" s="13">
        <f>LOG10(J5)-$A24</f>
        <v>5.4939860392625661E-2</v>
      </c>
      <c r="K24" s="13"/>
      <c r="L24" s="13"/>
      <c r="M24" s="13">
        <f>LOG10(M5)-$A24</f>
        <v>3.8126361382975649E-2</v>
      </c>
      <c r="N24" s="13">
        <f t="shared" si="5"/>
        <v>3.2374032493884375E-2</v>
      </c>
      <c r="O24" s="13">
        <f t="shared" si="5"/>
        <v>2.300882901825485E-2</v>
      </c>
      <c r="P24" s="13">
        <f t="shared" si="5"/>
        <v>4.9407371792664634E-2</v>
      </c>
      <c r="Q24" s="13">
        <f t="shared" si="5"/>
        <v>4.1541538734788386E-2</v>
      </c>
      <c r="R24" s="13">
        <f t="shared" si="6"/>
        <v>4.9407371792664634E-2</v>
      </c>
      <c r="S24" s="13">
        <f t="shared" si="6"/>
        <v>3.8126361382975649E-2</v>
      </c>
      <c r="T24" s="13"/>
    </row>
    <row r="25" spans="1:20">
      <c r="A25" s="14">
        <f t="shared" si="2"/>
        <v>2.067721623880574</v>
      </c>
      <c r="B25" s="6">
        <v>3</v>
      </c>
      <c r="C25" s="13">
        <f t="shared" si="3"/>
        <v>-9.9238675326638992E-2</v>
      </c>
      <c r="D25" s="13">
        <f t="shared" si="3"/>
        <v>-1.6955312647531695E-2</v>
      </c>
      <c r="E25" s="13">
        <f t="shared" si="7"/>
        <v>-2.2398645093916425E-2</v>
      </c>
      <c r="F25" s="13">
        <f t="shared" si="4"/>
        <v>-1.8503601210392517E-2</v>
      </c>
      <c r="G25" s="13">
        <f t="shared" si="4"/>
        <v>-4.6532324810635739E-2</v>
      </c>
      <c r="H25" s="13">
        <f t="shared" si="4"/>
        <v>-3.8337846195364289E-2</v>
      </c>
      <c r="I25" s="13">
        <f t="shared" si="4"/>
        <v>-3.2291885696025702E-2</v>
      </c>
      <c r="J25" s="13">
        <f>LOG10(J6)-$A25</f>
        <v>-4.6532324810635739E-2</v>
      </c>
      <c r="K25" s="13"/>
      <c r="L25" s="13"/>
      <c r="M25" s="13">
        <f>LOG10(M6)-$A25</f>
        <v>-2.6328938722349093E-2</v>
      </c>
      <c r="N25" s="13">
        <f t="shared" si="5"/>
        <v>-2.2398645093916425E-2</v>
      </c>
      <c r="O25" s="13">
        <f t="shared" si="5"/>
        <v>-4.24157586158036E-2</v>
      </c>
      <c r="P25" s="13">
        <f t="shared" si="5"/>
        <v>-1.4643180397154509E-2</v>
      </c>
      <c r="Q25" s="13">
        <f t="shared" si="5"/>
        <v>-2.2398645093916425E-2</v>
      </c>
      <c r="R25" s="13">
        <f t="shared" si="6"/>
        <v>-8.5450390841005586E-2</v>
      </c>
      <c r="S25" s="13">
        <f t="shared" si="6"/>
        <v>-6.3400250097931377E-2</v>
      </c>
      <c r="T25" s="13"/>
    </row>
    <row r="26" spans="1:20">
      <c r="A26" s="14">
        <f t="shared" si="2"/>
        <v>2.0043079362454921</v>
      </c>
      <c r="B26" s="6">
        <v>4</v>
      </c>
      <c r="C26" s="13">
        <f t="shared" si="3"/>
        <v>6.3877925500669619E-2</v>
      </c>
      <c r="D26" s="13">
        <f t="shared" si="3"/>
        <v>9.812576943584439E-2</v>
      </c>
      <c r="E26" s="13">
        <f t="shared" si="7"/>
        <v>7.1239025147038504E-2</v>
      </c>
      <c r="F26" s="13">
        <f t="shared" si="4"/>
        <v>6.3877925500669619E-2</v>
      </c>
      <c r="G26" s="13">
        <f t="shared" si="4"/>
        <v>6.0150052981426505E-2</v>
      </c>
      <c r="H26" s="13">
        <f t="shared" si="4"/>
        <v>7.4873309802132582E-2</v>
      </c>
      <c r="I26" s="13">
        <f t="shared" si="4"/>
        <v>4.491008642468941E-2</v>
      </c>
      <c r="J26" s="13"/>
      <c r="K26" s="13"/>
      <c r="L26" s="13"/>
      <c r="M26" s="13"/>
      <c r="N26" s="13">
        <f t="shared" si="5"/>
        <v>6.7574071060633401E-2</v>
      </c>
      <c r="O26" s="13">
        <f t="shared" si="5"/>
        <v>5.6389904108119726E-2</v>
      </c>
      <c r="P26" s="13">
        <f t="shared" si="5"/>
        <v>5.6389904108119726E-2</v>
      </c>
      <c r="Q26" s="13">
        <f t="shared" si="5"/>
        <v>6.0150052981426505E-2</v>
      </c>
      <c r="R26" s="13">
        <f t="shared" si="6"/>
        <v>8.3828152455059257E-2</v>
      </c>
      <c r="S26" s="13">
        <f t="shared" si="6"/>
        <v>5.2596915090980634E-2</v>
      </c>
      <c r="T26" s="13"/>
    </row>
    <row r="27" spans="1:20">
      <c r="A27" s="14">
        <f t="shared" si="2"/>
        <v>2.0628325869367341</v>
      </c>
      <c r="B27" s="6" t="s">
        <v>0</v>
      </c>
      <c r="C27" s="13">
        <f t="shared" si="3"/>
        <v>5.4438708719030338E-2</v>
      </c>
      <c r="D27" s="13">
        <f t="shared" si="3"/>
        <v>0.10977034427312571</v>
      </c>
      <c r="E27" s="13">
        <f t="shared" si="7"/>
        <v>0.11035368147553992</v>
      </c>
      <c r="F27" s="13">
        <f t="shared" si="4"/>
        <v>0.10152026884770304</v>
      </c>
      <c r="G27" s="13">
        <f t="shared" si="4"/>
        <v>7.0706321433483321E-2</v>
      </c>
      <c r="H27" s="13">
        <f t="shared" si="4"/>
        <v>8.0182213317360862E-2</v>
      </c>
      <c r="I27" s="13">
        <f t="shared" si="4"/>
        <v>0.10152026884770304</v>
      </c>
      <c r="J27" s="13">
        <f t="shared" ref="J27:M30" si="8">LOG10(J8)-$A27</f>
        <v>0.1044847478114419</v>
      </c>
      <c r="K27" s="13">
        <f t="shared" si="8"/>
        <v>8.0182213317360862E-2</v>
      </c>
      <c r="L27" s="13">
        <f t="shared" si="8"/>
        <v>7.7046499464502372E-2</v>
      </c>
      <c r="M27" s="13">
        <f t="shared" si="8"/>
        <v>9.2503450528327757E-2</v>
      </c>
      <c r="N27" s="13">
        <f t="shared" si="5"/>
        <v>9.8535415298240725E-2</v>
      </c>
      <c r="O27" s="13">
        <f t="shared" si="5"/>
        <v>6.7501181558272005E-2</v>
      </c>
      <c r="P27" s="13">
        <f t="shared" si="5"/>
        <v>0.10152026884770304</v>
      </c>
      <c r="Q27" s="13">
        <f t="shared" si="5"/>
        <v>0.11614436035643516</v>
      </c>
      <c r="R27" s="13">
        <f t="shared" si="6"/>
        <v>9.8535415298240725E-2</v>
      </c>
      <c r="S27" s="13">
        <f t="shared" si="6"/>
        <v>8.0182213317360862E-2</v>
      </c>
      <c r="T27" s="13"/>
    </row>
    <row r="28" spans="1:20">
      <c r="A28" s="14">
        <f t="shared" si="2"/>
        <v>2.0207496119173323</v>
      </c>
      <c r="B28" s="6">
        <v>5</v>
      </c>
      <c r="C28" s="13">
        <f t="shared" si="3"/>
        <v>3.615523941914045E-2</v>
      </c>
      <c r="D28" s="13">
        <f t="shared" si="3"/>
        <v>5.9876875004473362E-2</v>
      </c>
      <c r="E28" s="13">
        <f t="shared" si="7"/>
        <v>5.479734947519832E-2</v>
      </c>
      <c r="F28" s="13">
        <f t="shared" si="4"/>
        <v>6.2035758399118013E-2</v>
      </c>
      <c r="G28" s="13">
        <f t="shared" si="4"/>
        <v>6.5610218757416128E-2</v>
      </c>
      <c r="H28" s="13">
        <f t="shared" si="4"/>
        <v>5.1132395388793217E-2</v>
      </c>
      <c r="I28" s="13">
        <f t="shared" si="4"/>
        <v>6.5610218757416128E-2</v>
      </c>
      <c r="J28" s="13">
        <f t="shared" si="8"/>
        <v>6.2035758399118013E-2</v>
      </c>
      <c r="K28" s="13">
        <f t="shared" si="8"/>
        <v>6.2035758399118013E-2</v>
      </c>
      <c r="L28" s="13">
        <f t="shared" si="8"/>
        <v>4.7436249828829435E-2</v>
      </c>
      <c r="M28" s="13">
        <f t="shared" si="8"/>
        <v>5.1132395388793217E-2</v>
      </c>
      <c r="N28" s="13">
        <f t="shared" si="5"/>
        <v>6.2035758399118013E-2</v>
      </c>
      <c r="O28" s="13">
        <f t="shared" si="5"/>
        <v>4.7436249828829435E-2</v>
      </c>
      <c r="P28" s="13">
        <f t="shared" si="5"/>
        <v>8.6460357730536064E-2</v>
      </c>
      <c r="Q28" s="13">
        <f t="shared" si="5"/>
        <v>5.8431634130292398E-2</v>
      </c>
      <c r="R28" s="13">
        <f t="shared" si="6"/>
        <v>7.2672073244902879E-2</v>
      </c>
      <c r="S28" s="13">
        <f t="shared" si="6"/>
        <v>6.2035758399118013E-2</v>
      </c>
      <c r="T28" s="13"/>
    </row>
    <row r="29" spans="1:20">
      <c r="A29" s="14">
        <f t="shared" si="2"/>
        <v>1.7474368688796444</v>
      </c>
      <c r="B29" s="6">
        <v>17</v>
      </c>
      <c r="C29" s="13">
        <f t="shared" si="3"/>
        <v>6.5476487763211022E-2</v>
      </c>
      <c r="D29" s="13">
        <f t="shared" si="3"/>
        <v>0.13223233675240897</v>
      </c>
      <c r="E29" s="13">
        <f t="shared" si="7"/>
        <v>0.11588599124081145</v>
      </c>
      <c r="F29" s="13">
        <f t="shared" si="4"/>
        <v>0.12762439451205565</v>
      </c>
      <c r="G29" s="13">
        <f t="shared" si="4"/>
        <v>7.8637933821182004E-2</v>
      </c>
      <c r="H29" s="13">
        <f t="shared" si="4"/>
        <v>9.7661171134612479E-2</v>
      </c>
      <c r="I29" s="13">
        <f t="shared" si="4"/>
        <v>9.1412221857610776E-2</v>
      </c>
      <c r="J29" s="13">
        <f t="shared" si="8"/>
        <v>0.1390538562928374</v>
      </c>
      <c r="K29" s="13">
        <f t="shared" si="8"/>
        <v>0.1038214798394308</v>
      </c>
      <c r="L29" s="13">
        <f t="shared" si="8"/>
        <v>9.7661171134612479E-2</v>
      </c>
      <c r="M29" s="13">
        <f t="shared" si="8"/>
        <v>0.11588599124081145</v>
      </c>
      <c r="N29" s="13">
        <f t="shared" si="5"/>
        <v>9.1412221857610776E-2</v>
      </c>
      <c r="O29" s="13">
        <f t="shared" si="5"/>
        <v>9.1412221857610776E-2</v>
      </c>
      <c r="P29" s="13">
        <f t="shared" si="5"/>
        <v>0.10989562755162408</v>
      </c>
      <c r="Q29" s="13">
        <f t="shared" si="5"/>
        <v>9.7661171134612479E-2</v>
      </c>
      <c r="R29" s="13">
        <f t="shared" si="6"/>
        <v>7.8637933821182004E-2</v>
      </c>
      <c r="S29" s="13">
        <f t="shared" si="6"/>
        <v>0.1038214798394308</v>
      </c>
      <c r="T29" s="13"/>
    </row>
    <row r="30" spans="1:20">
      <c r="A30" s="14">
        <f t="shared" si="2"/>
        <v>1.6093942888859583</v>
      </c>
      <c r="B30" s="6" t="s">
        <v>1</v>
      </c>
      <c r="C30" s="13">
        <f t="shared" si="3"/>
        <v>2.4074166693628163E-2</v>
      </c>
      <c r="D30" s="13">
        <f t="shared" si="3"/>
        <v>9.6469423397961052E-2</v>
      </c>
      <c r="E30" s="13">
        <f t="shared" si="7"/>
        <v>8.0801791142555368E-2</v>
      </c>
      <c r="F30" s="13">
        <f t="shared" si="4"/>
        <v>9.8175887211978008E-2</v>
      </c>
      <c r="G30" s="13">
        <f t="shared" si="4"/>
        <v>4.3818224889385471E-2</v>
      </c>
      <c r="H30" s="13">
        <f t="shared" si="4"/>
        <v>7.1846948489628915E-2</v>
      </c>
      <c r="I30" s="13">
        <f t="shared" si="4"/>
        <v>3.4058387600229167E-2</v>
      </c>
      <c r="J30" s="13">
        <f t="shared" si="8"/>
        <v>0.12299947093701036</v>
      </c>
      <c r="K30" s="13">
        <f t="shared" si="8"/>
        <v>4.3818224889385471E-2</v>
      </c>
      <c r="L30" s="13">
        <f t="shared" si="8"/>
        <v>0.10660905474884097</v>
      </c>
      <c r="M30" s="13">
        <f t="shared" si="8"/>
        <v>9.8175887211978008E-2</v>
      </c>
      <c r="N30" s="13">
        <f t="shared" si="5"/>
        <v>8.0801791142555368E-2</v>
      </c>
      <c r="O30" s="13">
        <f t="shared" si="5"/>
        <v>9.8175887211978008E-2</v>
      </c>
      <c r="P30" s="13">
        <f t="shared" si="5"/>
        <v>2.9094968068679172E-2</v>
      </c>
      <c r="Q30" s="13">
        <f t="shared" si="5"/>
        <v>0.10660905474884097</v>
      </c>
      <c r="R30" s="13">
        <f t="shared" si="6"/>
        <v>5.3363542795615837E-2</v>
      </c>
      <c r="S30" s="13">
        <f t="shared" si="6"/>
        <v>6.7299320738908319E-2</v>
      </c>
      <c r="T30" s="13"/>
    </row>
    <row r="31" spans="1:20">
      <c r="A31" s="14">
        <f t="shared" si="2"/>
        <v>2.2939837149821569</v>
      </c>
      <c r="B31" s="6">
        <v>13</v>
      </c>
      <c r="C31" s="13">
        <f t="shared" si="3"/>
        <v>7.0462806818243351E-3</v>
      </c>
      <c r="D31" s="13">
        <f t="shared" si="3"/>
        <v>4.6460399857961576E-2</v>
      </c>
      <c r="E31" s="13">
        <f t="shared" si="7"/>
        <v>4.8438965840049253E-2</v>
      </c>
      <c r="F31" s="13">
        <f t="shared" si="4"/>
        <v>6.3951132018297052E-2</v>
      </c>
      <c r="G31" s="13">
        <f t="shared" si="4"/>
        <v>2.8235579751762163E-2</v>
      </c>
      <c r="H31" s="13">
        <f t="shared" si="4"/>
        <v>2.6814752793740126E-3</v>
      </c>
      <c r="I31" s="13">
        <f t="shared" si="4"/>
        <v>3.2352145946594302E-2</v>
      </c>
      <c r="J31" s="13"/>
      <c r="K31" s="13"/>
      <c r="L31" s="13"/>
      <c r="M31" s="13"/>
      <c r="N31" s="13">
        <f t="shared" ref="N31:N38" si="9">LOG10(N12)-$A31</f>
        <v>4.8438965840049253E-2</v>
      </c>
      <c r="O31" s="13"/>
      <c r="P31" s="13">
        <f t="shared" ref="P31:Q32" si="10">LOG10(P12)-$A31</f>
        <v>4.4472778622447695E-2</v>
      </c>
      <c r="Q31" s="13">
        <f t="shared" si="10"/>
        <v>6.0124724165243837E-2</v>
      </c>
      <c r="R31" s="13">
        <f t="shared" si="6"/>
        <v>4.8438965840049253E-2</v>
      </c>
      <c r="S31" s="13">
        <f t="shared" si="6"/>
        <v>1.9883505386996347E-2</v>
      </c>
      <c r="T31" s="13"/>
    </row>
    <row r="32" spans="1:20">
      <c r="A32" s="14">
        <f t="shared" si="2"/>
        <v>1.6818063571455062</v>
      </c>
      <c r="B32" s="6">
        <v>10</v>
      </c>
      <c r="C32" s="13">
        <f t="shared" si="3"/>
        <v>-9.708499209788668E-3</v>
      </c>
      <c r="D32" s="13">
        <f t="shared" si="3"/>
        <v>2.4057355138413117E-2</v>
      </c>
      <c r="E32" s="13">
        <f t="shared" si="7"/>
        <v>8.3897228830074333E-3</v>
      </c>
      <c r="F32" s="13">
        <f t="shared" si="4"/>
        <v>8.3897228830074333E-3</v>
      </c>
      <c r="G32" s="13">
        <f t="shared" si="4"/>
        <v>-9.708499209788668E-3</v>
      </c>
      <c r="H32" s="13">
        <f t="shared" si="4"/>
        <v>-1.9048525463932098E-2</v>
      </c>
      <c r="I32" s="13">
        <f t="shared" si="4"/>
        <v>-2.8593843370162464E-2</v>
      </c>
      <c r="J32" s="13">
        <f>LOG10(J13)-$A32</f>
        <v>4.2469512455282743E-2</v>
      </c>
      <c r="K32" s="13"/>
      <c r="L32" s="13">
        <f>LOG10(L13)-$A32</f>
        <v>-9.708499209788668E-3</v>
      </c>
      <c r="M32" s="13">
        <f>LOG10(M13)-$A32</f>
        <v>-1.9048525463932098E-2</v>
      </c>
      <c r="N32" s="13">
        <f t="shared" si="9"/>
        <v>8.3897228830074333E-3</v>
      </c>
      <c r="O32" s="13">
        <f>LOG10(O13)-$A32</f>
        <v>-2.8593843370162464E-2</v>
      </c>
      <c r="P32" s="13">
        <f t="shared" si="10"/>
        <v>-2.8593843370162464E-2</v>
      </c>
      <c r="Q32" s="13">
        <f t="shared" si="10"/>
        <v>-9.708499209788668E-3</v>
      </c>
      <c r="R32" s="13">
        <f t="shared" si="6"/>
        <v>3.0000871895684789E-2</v>
      </c>
      <c r="S32" s="13">
        <f t="shared" si="6"/>
        <v>3.9353814567575363E-3</v>
      </c>
      <c r="T32" s="13"/>
    </row>
    <row r="33" spans="1:21">
      <c r="A33" s="14">
        <f t="shared" si="2"/>
        <v>2.0086001717619175</v>
      </c>
      <c r="B33" s="6">
        <v>25</v>
      </c>
      <c r="C33" s="13">
        <f t="shared" si="3"/>
        <v>-4.9558779440823875E-2</v>
      </c>
      <c r="D33" s="13">
        <f t="shared" si="3"/>
        <v>-1.737409606942264E-2</v>
      </c>
      <c r="E33" s="13"/>
      <c r="F33" s="13"/>
      <c r="G33" s="13">
        <f>LOG10(G14)-$A33</f>
        <v>1.2589127308020753E-2</v>
      </c>
      <c r="H33" s="13"/>
      <c r="I33" s="13"/>
      <c r="J33" s="13"/>
      <c r="K33" s="13"/>
      <c r="L33" s="13"/>
      <c r="M33" s="13"/>
      <c r="N33" s="13">
        <f t="shared" si="9"/>
        <v>0</v>
      </c>
      <c r="O33" s="13">
        <f>LOG10(O14)-$A33</f>
        <v>1.2589127308020753E-2</v>
      </c>
      <c r="P33" s="13">
        <f>LOG10(P14)-$A33</f>
        <v>-1.737409606942264E-2</v>
      </c>
      <c r="Q33" s="13">
        <f>LOG10(Q14)-$A33</f>
        <v>3.2792513396307399E-2</v>
      </c>
      <c r="R33" s="13">
        <f t="shared" si="6"/>
        <v>7.0581074285707146E-2</v>
      </c>
      <c r="S33" s="13">
        <f t="shared" si="6"/>
        <v>-2.6328938722349093E-2</v>
      </c>
      <c r="T33" s="13"/>
    </row>
    <row r="34" spans="1:21">
      <c r="A34" s="14">
        <f t="shared" si="2"/>
        <v>1.9533075371042519</v>
      </c>
      <c r="B34" s="6">
        <v>28</v>
      </c>
      <c r="C34" s="13">
        <f t="shared" si="3"/>
        <v>1.5175411449683152E-2</v>
      </c>
      <c r="D34" s="13">
        <f t="shared" si="3"/>
        <v>0.11487832464190983</v>
      </c>
      <c r="E34" s="13">
        <f>LOG10(E15)-$A34</f>
        <v>3.7918538588243011E-2</v>
      </c>
      <c r="F34" s="13">
        <f>LOG10(F15)-$A34</f>
        <v>4.6692462895748132E-2</v>
      </c>
      <c r="G34" s="13">
        <f>LOG10(G15)-$A34</f>
        <v>3.3464197161992892E-2</v>
      </c>
      <c r="H34" s="13">
        <f t="shared" ref="H34:I38" si="11">LOG10(H15)-$A34</f>
        <v>1.9820316495446688E-2</v>
      </c>
      <c r="I34" s="13">
        <f t="shared" si="11"/>
        <v>6.3725802194528391E-2</v>
      </c>
      <c r="J34" s="13"/>
      <c r="K34" s="13"/>
      <c r="L34" s="13"/>
      <c r="M34" s="13"/>
      <c r="N34" s="13">
        <f t="shared" si="9"/>
        <v>4.6692462895748132E-2</v>
      </c>
      <c r="O34" s="13">
        <f>LOG10(O15)-$A34</f>
        <v>1.9820316495446688E-2</v>
      </c>
      <c r="P34" s="13">
        <f>LOG10(P15)-$A34</f>
        <v>4.6692462895748132E-2</v>
      </c>
      <c r="Q34" s="13">
        <f>LOG10(Q15)-$A34</f>
        <v>2.4416068184595963E-2</v>
      </c>
      <c r="R34" s="13">
        <f t="shared" si="6"/>
        <v>4.6692462895748132E-2</v>
      </c>
      <c r="S34" s="13">
        <f t="shared" si="6"/>
        <v>3.7918538588243011E-2</v>
      </c>
      <c r="T34" s="13"/>
    </row>
    <row r="35" spans="1:21">
      <c r="A35" s="14">
        <f t="shared" si="2"/>
        <v>1.8011892541925918</v>
      </c>
      <c r="B35" s="6">
        <v>9</v>
      </c>
      <c r="C35" s="13">
        <f t="shared" si="3"/>
        <v>-8.7975646943379004E-3</v>
      </c>
      <c r="D35" s="13">
        <f t="shared" si="3"/>
        <v>-5.7679489464162126E-2</v>
      </c>
      <c r="E35" s="13">
        <f>LOG10(E16)-$A35</f>
        <v>6.21336059278641E-2</v>
      </c>
      <c r="F35" s="13"/>
      <c r="G35" s="13"/>
      <c r="H35" s="13">
        <f t="shared" si="11"/>
        <v>4.3908785821665131E-2</v>
      </c>
      <c r="I35" s="13">
        <f t="shared" si="11"/>
        <v>1.835468134927698E-2</v>
      </c>
      <c r="J35" s="13"/>
      <c r="K35" s="13"/>
      <c r="L35" s="13"/>
      <c r="M35" s="13"/>
      <c r="N35" s="13">
        <f t="shared" si="9"/>
        <v>2.4885548508234656E-2</v>
      </c>
      <c r="O35" s="13"/>
      <c r="P35" s="13"/>
      <c r="Q35" s="13">
        <f>LOG10(Q16)-$A35</f>
        <v>-8.7975646943379004E-3</v>
      </c>
      <c r="R35" s="13"/>
      <c r="S35" s="13">
        <f>LOG10(S16)-$A35</f>
        <v>-8.7975646943379004E-3</v>
      </c>
      <c r="T35" s="13"/>
    </row>
    <row r="36" spans="1:21">
      <c r="A36" s="14">
        <f t="shared" si="2"/>
        <v>1.1542570444084224</v>
      </c>
      <c r="B36" s="6">
        <v>20</v>
      </c>
      <c r="C36" s="13">
        <f t="shared" si="3"/>
        <v>-7.5075798360797474E-2</v>
      </c>
      <c r="D36" s="13">
        <f t="shared" si="3"/>
        <v>-3.6985748752658143E-2</v>
      </c>
      <c r="E36" s="13">
        <f>LOG10(E17)-$A36</f>
        <v>-7.5075798360797474E-2</v>
      </c>
      <c r="F36" s="13">
        <f t="shared" ref="F36:G38" si="12">LOG10(F17)-$A36</f>
        <v>-7.5075798360797474E-2</v>
      </c>
      <c r="G36" s="13">
        <f t="shared" si="12"/>
        <v>-0.11286435925019722</v>
      </c>
      <c r="H36" s="13">
        <f t="shared" si="11"/>
        <v>-7.5075798360797474E-2</v>
      </c>
      <c r="I36" s="13">
        <f t="shared" si="11"/>
        <v>-2.3923275913416253E-2</v>
      </c>
      <c r="J36" s="13"/>
      <c r="K36" s="13"/>
      <c r="L36" s="13"/>
      <c r="M36" s="13"/>
      <c r="N36" s="13">
        <f t="shared" si="9"/>
        <v>1.078993056639499E-3</v>
      </c>
      <c r="O36" s="13">
        <f t="shared" ref="O36:P38" si="13">LOG10(O17)-$A36</f>
        <v>-7.5075798360797474E-2</v>
      </c>
      <c r="P36" s="13">
        <f t="shared" si="13"/>
        <v>-8.1290087301844061E-3</v>
      </c>
      <c r="Q36" s="13"/>
      <c r="R36" s="13">
        <f t="shared" ref="R36:S38" si="14">LOG10(R17)-$A36</f>
        <v>2.1834214647258987E-2</v>
      </c>
      <c r="S36" s="13">
        <f t="shared" si="14"/>
        <v>-1.7536477252015681E-2</v>
      </c>
      <c r="T36" s="13"/>
    </row>
    <row r="37" spans="1:21">
      <c r="A37" s="14">
        <f t="shared" si="2"/>
        <v>2.159366641633703</v>
      </c>
      <c r="B37" s="6">
        <v>31</v>
      </c>
      <c r="C37" s="13">
        <f t="shared" si="3"/>
        <v>6.3349829513880351E-2</v>
      </c>
      <c r="D37" s="13">
        <f t="shared" si="3"/>
        <v>7.5150641878983571E-2</v>
      </c>
      <c r="E37" s="13"/>
      <c r="F37" s="13">
        <f t="shared" si="12"/>
        <v>8.8606624728103878E-2</v>
      </c>
      <c r="G37" s="13">
        <f t="shared" si="12"/>
        <v>8.3671407052591462E-2</v>
      </c>
      <c r="H37" s="13">
        <f t="shared" si="11"/>
        <v>9.3486389346190357E-2</v>
      </c>
      <c r="I37" s="13">
        <f t="shared" si="11"/>
        <v>0.12843508829652306</v>
      </c>
      <c r="J37" s="13"/>
      <c r="K37" s="13">
        <f>LOG10(K18)-$A37</f>
        <v>6.3349829513880351E-2</v>
      </c>
      <c r="L37" s="13"/>
      <c r="M37" s="13"/>
      <c r="N37" s="13">
        <f t="shared" si="9"/>
        <v>7.3629468758450667E-2</v>
      </c>
      <c r="O37" s="13">
        <f t="shared" si="13"/>
        <v>3.929044532071968E-2</v>
      </c>
      <c r="P37" s="13">
        <f t="shared" si="13"/>
        <v>8.3671407052591462E-2</v>
      </c>
      <c r="Q37" s="13">
        <f>LOG10(Q18)-$A37</f>
        <v>0.10780508676931078</v>
      </c>
      <c r="R37" s="13">
        <f t="shared" si="14"/>
        <v>7.6161805273845751E-2</v>
      </c>
      <c r="S37" s="13">
        <f t="shared" si="14"/>
        <v>5.5477206413995006E-2</v>
      </c>
      <c r="T37" s="13"/>
    </row>
    <row r="38" spans="1:21">
      <c r="A38" s="14">
        <f t="shared" si="2"/>
        <v>2.2101177828307916</v>
      </c>
      <c r="B38" s="6">
        <v>32</v>
      </c>
      <c r="C38" s="13">
        <f t="shared" si="3"/>
        <v>-3.6931514418517608E-2</v>
      </c>
      <c r="D38" s="13">
        <f t="shared" si="3"/>
        <v>-1.5048786362201749E-2</v>
      </c>
      <c r="E38" s="13"/>
      <c r="F38" s="13">
        <f t="shared" si="12"/>
        <v>1.2598688316791673E-2</v>
      </c>
      <c r="G38" s="13">
        <f t="shared" si="12"/>
        <v>-8.7206585103403178E-3</v>
      </c>
      <c r="H38" s="13">
        <f t="shared" si="11"/>
        <v>-3.2919067989420903E-3</v>
      </c>
      <c r="I38" s="13">
        <f t="shared" si="11"/>
        <v>-5.1755290735541859E-2</v>
      </c>
      <c r="J38" s="13"/>
      <c r="K38" s="13"/>
      <c r="L38" s="13"/>
      <c r="M38" s="13"/>
      <c r="N38" s="13">
        <f t="shared" si="9"/>
        <v>-1.4218130421558062E-2</v>
      </c>
      <c r="O38" s="13">
        <f t="shared" si="13"/>
        <v>-5.9978001748670629E-3</v>
      </c>
      <c r="P38" s="13">
        <f t="shared" si="13"/>
        <v>2.2878327561361989E-2</v>
      </c>
      <c r="Q38" s="13">
        <f>LOG10(Q19)-$A38</f>
        <v>-8.7206585103403178E-3</v>
      </c>
      <c r="R38" s="13">
        <f t="shared" si="14"/>
        <v>1.1296455011546858E-2</v>
      </c>
      <c r="S38" s="13">
        <f t="shared" si="14"/>
        <v>1.2598688316791673E-2</v>
      </c>
      <c r="T38" s="13"/>
    </row>
    <row r="39" spans="1:21">
      <c r="A39" s="14"/>
      <c r="B39" s="6">
        <v>1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>
      <c r="A40" s="14"/>
      <c r="B40" s="6">
        <v>8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>
      <c r="A41" s="15"/>
      <c r="B41" s="19" t="s">
        <v>36</v>
      </c>
      <c r="C41" s="20" t="s">
        <v>37</v>
      </c>
      <c r="D41" s="20" t="s">
        <v>38</v>
      </c>
      <c r="E41" s="20" t="s">
        <v>39</v>
      </c>
      <c r="F41" s="20" t="s">
        <v>40</v>
      </c>
      <c r="G41" s="20" t="s">
        <v>41</v>
      </c>
      <c r="H41" s="20" t="s">
        <v>42</v>
      </c>
      <c r="I41" s="20"/>
      <c r="J41" s="20" t="s">
        <v>43</v>
      </c>
      <c r="K41" s="20" t="s">
        <v>44</v>
      </c>
      <c r="L41" s="20" t="s">
        <v>45</v>
      </c>
      <c r="M41" s="13"/>
      <c r="N41" s="13"/>
      <c r="O41" s="13"/>
      <c r="P41" s="13"/>
      <c r="Q41" s="13"/>
      <c r="R41" s="13"/>
      <c r="S41" s="13"/>
    </row>
    <row r="42" spans="1:21">
      <c r="A42" s="15"/>
      <c r="B42" s="20">
        <v>16</v>
      </c>
      <c r="C42" s="21">
        <f t="shared" ref="C42:C59" si="15">COUNT(C4:Q4)</f>
        <v>10</v>
      </c>
      <c r="D42" s="22">
        <f t="shared" ref="D42:D59" si="16">AVERAGE(C4:Q4)</f>
        <v>57.36</v>
      </c>
      <c r="E42" s="21">
        <f t="shared" ref="E42:E59" si="17">MIN(C4:Q4)</f>
        <v>50</v>
      </c>
      <c r="F42" s="21">
        <f t="shared" ref="F42:F59" si="18">MAX(C4:Q4)</f>
        <v>66</v>
      </c>
      <c r="G42" s="23">
        <f t="shared" ref="G42:G59" si="19">STDEV(C4:Q4)</f>
        <v>5.6259715210402153</v>
      </c>
      <c r="H42" s="23">
        <f t="shared" ref="H42:H57" si="20">G42*100/D42</f>
        <v>9.808179081311394</v>
      </c>
      <c r="I42" s="20">
        <v>16</v>
      </c>
      <c r="J42" s="24">
        <f t="shared" ref="J42:J57" si="21">LOG10(D42)-$A23</f>
        <v>1.0203053759529679E-2</v>
      </c>
      <c r="K42" s="24">
        <f t="shared" ref="K42:K57" si="22">LOG10(E42)-$A23</f>
        <v>-4.9436084564195237E-2</v>
      </c>
      <c r="L42" s="24">
        <f t="shared" ref="L42:L57" si="23">LOG10(F42)-$A23</f>
        <v>7.1137846641654789E-2</v>
      </c>
      <c r="M42" s="13"/>
      <c r="N42" s="13"/>
      <c r="O42" s="13"/>
      <c r="P42" s="13"/>
      <c r="Q42" s="13"/>
      <c r="R42" s="13"/>
      <c r="S42" s="13"/>
    </row>
    <row r="43" spans="1:21">
      <c r="A43" s="15"/>
      <c r="B43" s="20">
        <v>23</v>
      </c>
      <c r="C43" s="21">
        <f t="shared" si="15"/>
        <v>13</v>
      </c>
      <c r="D43" s="22">
        <f t="shared" si="16"/>
        <v>380.92307692307691</v>
      </c>
      <c r="E43" s="21">
        <f t="shared" si="17"/>
        <v>355</v>
      </c>
      <c r="F43" s="21">
        <f t="shared" si="18"/>
        <v>395</v>
      </c>
      <c r="G43" s="23">
        <f t="shared" si="19"/>
        <v>11.764788838319898</v>
      </c>
      <c r="H43" s="23">
        <f t="shared" si="20"/>
        <v>3.0884946465702483</v>
      </c>
      <c r="I43" s="20">
        <v>23</v>
      </c>
      <c r="J43" s="24">
        <f t="shared" si="21"/>
        <v>3.918004847139045E-2</v>
      </c>
      <c r="K43" s="24">
        <f t="shared" si="22"/>
        <v>8.5711178212597439E-3</v>
      </c>
      <c r="L43" s="24">
        <f t="shared" si="23"/>
        <v>5.4939860392625661E-2</v>
      </c>
      <c r="M43" s="13"/>
      <c r="N43" s="13"/>
      <c r="O43" s="13"/>
      <c r="P43" s="13"/>
      <c r="Q43" s="13"/>
    </row>
    <row r="44" spans="1:21">
      <c r="B44" s="20">
        <v>3</v>
      </c>
      <c r="C44" s="21">
        <f t="shared" si="15"/>
        <v>13</v>
      </c>
      <c r="D44" s="22">
        <f t="shared" si="16"/>
        <v>108.06923076923077</v>
      </c>
      <c r="E44" s="21">
        <f t="shared" si="17"/>
        <v>93</v>
      </c>
      <c r="F44" s="21">
        <f t="shared" si="18"/>
        <v>113</v>
      </c>
      <c r="G44" s="23">
        <f t="shared" si="19"/>
        <v>5.3193647201184682</v>
      </c>
      <c r="H44" s="23">
        <f t="shared" si="20"/>
        <v>4.9221824586475966</v>
      </c>
      <c r="I44" s="20">
        <v>3</v>
      </c>
      <c r="J44" s="24">
        <f t="shared" si="21"/>
        <v>-3.4019563685668608E-2</v>
      </c>
      <c r="K44" s="24">
        <f t="shared" si="22"/>
        <v>-9.9238675326638992E-2</v>
      </c>
      <c r="L44" s="24">
        <f t="shared" si="23"/>
        <v>-1.4643180397154509E-2</v>
      </c>
    </row>
    <row r="45" spans="1:21">
      <c r="B45" s="20">
        <v>4</v>
      </c>
      <c r="C45" s="21">
        <f t="shared" si="15"/>
        <v>11</v>
      </c>
      <c r="D45" s="22">
        <f t="shared" si="16"/>
        <v>117.41818181818181</v>
      </c>
      <c r="E45" s="21">
        <f t="shared" si="17"/>
        <v>112</v>
      </c>
      <c r="F45" s="21">
        <f t="shared" si="18"/>
        <v>126.6</v>
      </c>
      <c r="G45" s="23">
        <f t="shared" si="19"/>
        <v>3.7314389132928807</v>
      </c>
      <c r="H45" s="23">
        <f t="shared" si="20"/>
        <v>3.1779055470905613</v>
      </c>
      <c r="I45" s="20">
        <v>4</v>
      </c>
      <c r="J45" s="24">
        <f t="shared" si="21"/>
        <v>6.5427414941406692E-2</v>
      </c>
      <c r="K45" s="24">
        <f t="shared" si="22"/>
        <v>4.491008642468941E-2</v>
      </c>
      <c r="L45" s="24">
        <f t="shared" si="23"/>
        <v>9.812576943584439E-2</v>
      </c>
    </row>
    <row r="46" spans="1:21">
      <c r="B46" s="20" t="s">
        <v>0</v>
      </c>
      <c r="C46" s="21">
        <f t="shared" si="15"/>
        <v>15</v>
      </c>
      <c r="D46" s="22">
        <f t="shared" si="16"/>
        <v>142.65333333333334</v>
      </c>
      <c r="E46" s="21">
        <f t="shared" si="17"/>
        <v>131</v>
      </c>
      <c r="F46" s="21">
        <f t="shared" si="18"/>
        <v>151</v>
      </c>
      <c r="G46" s="23">
        <f t="shared" si="19"/>
        <v>5.9331835187078674</v>
      </c>
      <c r="H46" s="23">
        <f t="shared" si="20"/>
        <v>4.1591622011691749</v>
      </c>
      <c r="I46" s="20" t="s">
        <v>0</v>
      </c>
      <c r="J46" s="24">
        <f t="shared" si="21"/>
        <v>9.1449337190672608E-2</v>
      </c>
      <c r="K46" s="24">
        <f t="shared" si="22"/>
        <v>5.4438708719030338E-2</v>
      </c>
      <c r="L46" s="24">
        <f t="shared" si="23"/>
        <v>0.11614436035643516</v>
      </c>
    </row>
    <row r="47" spans="1:21">
      <c r="B47" s="20">
        <v>5</v>
      </c>
      <c r="C47" s="21">
        <f t="shared" si="15"/>
        <v>15</v>
      </c>
      <c r="D47" s="22">
        <f t="shared" si="16"/>
        <v>119.96000000000001</v>
      </c>
      <c r="E47" s="21">
        <f t="shared" si="17"/>
        <v>114</v>
      </c>
      <c r="F47" s="21">
        <f t="shared" si="18"/>
        <v>128</v>
      </c>
      <c r="G47" s="23">
        <f t="shared" si="19"/>
        <v>3.1525046731584254</v>
      </c>
      <c r="H47" s="23">
        <f t="shared" si="20"/>
        <v>2.6279632153704782</v>
      </c>
      <c r="I47" s="20">
        <v>5</v>
      </c>
      <c r="J47" s="24">
        <f t="shared" si="21"/>
        <v>5.8286845170157253E-2</v>
      </c>
      <c r="K47" s="24">
        <f t="shared" si="22"/>
        <v>3.615523941914045E-2</v>
      </c>
      <c r="L47" s="24">
        <f t="shared" si="23"/>
        <v>8.6460357730536064E-2</v>
      </c>
    </row>
    <row r="48" spans="1:21">
      <c r="B48" s="20">
        <v>17</v>
      </c>
      <c r="C48" s="21">
        <f t="shared" si="15"/>
        <v>15</v>
      </c>
      <c r="D48" s="22">
        <f t="shared" si="16"/>
        <v>71.053333333333327</v>
      </c>
      <c r="E48" s="21">
        <f t="shared" si="17"/>
        <v>65</v>
      </c>
      <c r="F48" s="21">
        <f t="shared" si="18"/>
        <v>77</v>
      </c>
      <c r="G48" s="23">
        <f t="shared" si="19"/>
        <v>3.2841321242489321</v>
      </c>
      <c r="H48" s="23">
        <f t="shared" si="20"/>
        <v>4.622066228535747</v>
      </c>
      <c r="I48" s="20">
        <v>17</v>
      </c>
      <c r="J48" s="24">
        <f t="shared" si="21"/>
        <v>0.10414758796956725</v>
      </c>
      <c r="K48" s="24">
        <f t="shared" si="22"/>
        <v>6.5476487763211022E-2</v>
      </c>
      <c r="L48" s="24">
        <f t="shared" si="23"/>
        <v>0.1390538562928374</v>
      </c>
    </row>
    <row r="49" spans="2:12">
      <c r="B49" s="20" t="s">
        <v>1</v>
      </c>
      <c r="C49" s="21">
        <f t="shared" si="15"/>
        <v>15</v>
      </c>
      <c r="D49" s="22">
        <f t="shared" si="16"/>
        <v>48.553333333333327</v>
      </c>
      <c r="E49" s="21">
        <f t="shared" si="17"/>
        <v>43</v>
      </c>
      <c r="F49" s="21">
        <f t="shared" si="18"/>
        <v>54</v>
      </c>
      <c r="G49" s="23">
        <f t="shared" si="19"/>
        <v>3.5806756478684432</v>
      </c>
      <c r="H49" s="23">
        <f t="shared" si="20"/>
        <v>7.3747267222335102</v>
      </c>
      <c r="I49" s="20" t="s">
        <v>1</v>
      </c>
      <c r="J49" s="24">
        <f t="shared" si="21"/>
        <v>7.6824762012630776E-2</v>
      </c>
      <c r="K49" s="24">
        <f t="shared" si="22"/>
        <v>2.4074166693628163E-2</v>
      </c>
      <c r="L49" s="24">
        <f t="shared" si="23"/>
        <v>0.12299947093701036</v>
      </c>
    </row>
    <row r="50" spans="2:12">
      <c r="B50" s="20">
        <v>13</v>
      </c>
      <c r="C50" s="21">
        <f t="shared" si="15"/>
        <v>10</v>
      </c>
      <c r="D50" s="22">
        <f t="shared" si="16"/>
        <v>215.1</v>
      </c>
      <c r="E50" s="21">
        <f t="shared" si="17"/>
        <v>198</v>
      </c>
      <c r="F50" s="21">
        <f t="shared" si="18"/>
        <v>228</v>
      </c>
      <c r="G50" s="23">
        <f t="shared" si="19"/>
        <v>10.071411685227316</v>
      </c>
      <c r="H50" s="23">
        <f t="shared" si="20"/>
        <v>4.6821997606821553</v>
      </c>
      <c r="I50" s="20">
        <v>13</v>
      </c>
      <c r="J50" s="24">
        <f t="shared" si="21"/>
        <v>3.8656695405305808E-2</v>
      </c>
      <c r="K50" s="24">
        <f t="shared" si="22"/>
        <v>2.6814752793740126E-3</v>
      </c>
      <c r="L50" s="24">
        <f t="shared" si="23"/>
        <v>6.3951132018297052E-2</v>
      </c>
    </row>
    <row r="51" spans="2:12">
      <c r="B51" s="20">
        <v>10</v>
      </c>
      <c r="C51" s="21">
        <f t="shared" si="15"/>
        <v>14</v>
      </c>
      <c r="D51" s="22">
        <f t="shared" si="16"/>
        <v>47.557142857142857</v>
      </c>
      <c r="E51" s="21">
        <f t="shared" si="17"/>
        <v>45</v>
      </c>
      <c r="F51" s="21">
        <f t="shared" si="18"/>
        <v>53</v>
      </c>
      <c r="G51" s="23">
        <f t="shared" si="19"/>
        <v>2.3549340300132156</v>
      </c>
      <c r="H51" s="23">
        <f t="shared" si="20"/>
        <v>4.9517988014696632</v>
      </c>
      <c r="I51" s="20">
        <v>10</v>
      </c>
      <c r="J51" s="24">
        <f t="shared" si="21"/>
        <v>-4.5906020030956896E-3</v>
      </c>
      <c r="K51" s="24">
        <f t="shared" si="22"/>
        <v>-2.8593843370162464E-2</v>
      </c>
      <c r="L51" s="24">
        <f t="shared" si="23"/>
        <v>4.2469512455282743E-2</v>
      </c>
    </row>
    <row r="52" spans="2:12">
      <c r="B52" s="20">
        <v>25</v>
      </c>
      <c r="C52" s="21">
        <f t="shared" si="15"/>
        <v>7</v>
      </c>
      <c r="D52" s="22">
        <f t="shared" si="16"/>
        <v>101.28571428571429</v>
      </c>
      <c r="E52" s="21">
        <f t="shared" si="17"/>
        <v>91</v>
      </c>
      <c r="F52" s="21">
        <f t="shared" si="18"/>
        <v>110</v>
      </c>
      <c r="G52" s="23">
        <f t="shared" si="19"/>
        <v>6.2105900340811884</v>
      </c>
      <c r="H52" s="23">
        <f t="shared" si="20"/>
        <v>6.131753207132344</v>
      </c>
      <c r="I52" s="20">
        <v>25</v>
      </c>
      <c r="J52" s="24">
        <f t="shared" si="21"/>
        <v>-3.0519765931078524E-3</v>
      </c>
      <c r="K52" s="24">
        <f t="shared" si="22"/>
        <v>-4.9558779440823875E-2</v>
      </c>
      <c r="L52" s="24">
        <f t="shared" si="23"/>
        <v>3.2792513396307399E-2</v>
      </c>
    </row>
    <row r="53" spans="2:12">
      <c r="B53" s="20">
        <v>28</v>
      </c>
      <c r="C53" s="21">
        <f t="shared" si="15"/>
        <v>11</v>
      </c>
      <c r="D53" s="22">
        <f t="shared" si="16"/>
        <v>99.272727272727266</v>
      </c>
      <c r="E53" s="21">
        <f t="shared" si="17"/>
        <v>93</v>
      </c>
      <c r="F53" s="21">
        <f t="shared" si="18"/>
        <v>117</v>
      </c>
      <c r="G53" s="23">
        <f t="shared" si="19"/>
        <v>6.7689128978131929</v>
      </c>
      <c r="H53" s="23">
        <f t="shared" si="20"/>
        <v>6.8185020032916785</v>
      </c>
      <c r="I53" s="20">
        <v>28</v>
      </c>
      <c r="J53" s="24">
        <f t="shared" si="21"/>
        <v>4.3522416106241524E-2</v>
      </c>
      <c r="K53" s="24">
        <f t="shared" si="22"/>
        <v>1.5175411449683152E-2</v>
      </c>
      <c r="L53" s="24">
        <f t="shared" si="23"/>
        <v>0.11487832464190983</v>
      </c>
    </row>
    <row r="54" spans="2:12">
      <c r="B54" s="20">
        <v>9</v>
      </c>
      <c r="C54" s="21">
        <f t="shared" si="15"/>
        <v>7</v>
      </c>
      <c r="D54" s="22">
        <f t="shared" si="16"/>
        <v>65.05714285714285</v>
      </c>
      <c r="E54" s="21">
        <f t="shared" si="17"/>
        <v>55.4</v>
      </c>
      <c r="F54" s="21">
        <f t="shared" si="18"/>
        <v>73</v>
      </c>
      <c r="G54" s="23">
        <f t="shared" si="19"/>
        <v>5.8329115493771324</v>
      </c>
      <c r="H54" s="23">
        <f t="shared" si="20"/>
        <v>8.9658280293456158</v>
      </c>
      <c r="I54" s="20">
        <v>9</v>
      </c>
      <c r="J54" s="24">
        <f t="shared" si="21"/>
        <v>1.2105732072275277E-2</v>
      </c>
      <c r="K54" s="24">
        <f t="shared" si="22"/>
        <v>-5.7679489464162126E-2</v>
      </c>
      <c r="L54" s="24">
        <f t="shared" si="23"/>
        <v>6.21336059278641E-2</v>
      </c>
    </row>
    <row r="55" spans="2:12">
      <c r="B55" s="20">
        <v>20</v>
      </c>
      <c r="C55" s="21">
        <f t="shared" si="15"/>
        <v>10</v>
      </c>
      <c r="D55" s="22">
        <f t="shared" si="16"/>
        <v>12.59</v>
      </c>
      <c r="E55" s="21">
        <f t="shared" si="17"/>
        <v>11</v>
      </c>
      <c r="F55" s="21">
        <f t="shared" si="18"/>
        <v>14.3</v>
      </c>
      <c r="G55" s="23">
        <f t="shared" si="19"/>
        <v>1.0681760154581268</v>
      </c>
      <c r="H55" s="23">
        <f t="shared" si="20"/>
        <v>8.4843210123759079</v>
      </c>
      <c r="I55" s="20">
        <v>20</v>
      </c>
      <c r="J55" s="24">
        <f t="shared" si="21"/>
        <v>-5.4231314300559719E-2</v>
      </c>
      <c r="K55" s="24">
        <f t="shared" si="22"/>
        <v>-0.11286435925019722</v>
      </c>
      <c r="L55" s="24">
        <f t="shared" si="23"/>
        <v>1.078993056639499E-3</v>
      </c>
    </row>
    <row r="56" spans="2:12">
      <c r="B56" s="20">
        <v>31</v>
      </c>
      <c r="C56" s="21">
        <f t="shared" si="15"/>
        <v>11</v>
      </c>
      <c r="D56" s="22">
        <f t="shared" si="16"/>
        <v>174.5090909090909</v>
      </c>
      <c r="E56" s="21">
        <f t="shared" si="17"/>
        <v>158</v>
      </c>
      <c r="F56" s="21">
        <f t="shared" si="18"/>
        <v>194</v>
      </c>
      <c r="G56" s="23">
        <f t="shared" si="19"/>
        <v>9.6068157623069403</v>
      </c>
      <c r="H56" s="23">
        <f t="shared" si="20"/>
        <v>5.5050517496028526</v>
      </c>
      <c r="I56" s="20">
        <v>31</v>
      </c>
      <c r="J56" s="24">
        <f t="shared" si="21"/>
        <v>8.245141446845583E-2</v>
      </c>
      <c r="K56" s="24">
        <f t="shared" si="22"/>
        <v>3.929044532071968E-2</v>
      </c>
      <c r="L56" s="24">
        <f t="shared" si="23"/>
        <v>0.12843508829652306</v>
      </c>
    </row>
    <row r="57" spans="2:12">
      <c r="B57" s="20">
        <v>32</v>
      </c>
      <c r="C57" s="21">
        <f t="shared" si="15"/>
        <v>10</v>
      </c>
      <c r="D57" s="22">
        <f t="shared" si="16"/>
        <v>158.37</v>
      </c>
      <c r="E57" s="21">
        <f t="shared" si="17"/>
        <v>144</v>
      </c>
      <c r="F57" s="21">
        <f t="shared" si="18"/>
        <v>171</v>
      </c>
      <c r="G57" s="23">
        <f t="shared" si="19"/>
        <v>7.7697490306959081</v>
      </c>
      <c r="H57" s="23">
        <f t="shared" si="20"/>
        <v>4.9060737707241948</v>
      </c>
      <c r="I57" s="20">
        <v>32</v>
      </c>
      <c r="J57" s="24">
        <f t="shared" si="21"/>
        <v>-1.0444866110170814E-2</v>
      </c>
      <c r="K57" s="24">
        <f t="shared" si="22"/>
        <v>-5.1755290735541859E-2</v>
      </c>
      <c r="L57" s="24">
        <f t="shared" si="23"/>
        <v>2.2878327561361989E-2</v>
      </c>
    </row>
    <row r="58" spans="2:12">
      <c r="B58" s="6">
        <v>1</v>
      </c>
      <c r="C58" s="21">
        <f t="shared" si="15"/>
        <v>10</v>
      </c>
      <c r="D58" s="22">
        <f t="shared" si="16"/>
        <v>490.38</v>
      </c>
      <c r="E58" s="21">
        <f t="shared" si="17"/>
        <v>470</v>
      </c>
      <c r="F58" s="21">
        <f t="shared" si="18"/>
        <v>506.8</v>
      </c>
      <c r="G58" s="23">
        <f t="shared" si="19"/>
        <v>11.660931923878699</v>
      </c>
      <c r="H58" s="23">
        <f t="shared" ref="H58:H59" si="24">G58*100/D58</f>
        <v>2.3779379101673599</v>
      </c>
      <c r="I58" s="20"/>
      <c r="J58" s="24"/>
      <c r="K58" s="24"/>
      <c r="L58" s="24"/>
    </row>
    <row r="59" spans="2:12">
      <c r="B59" s="6">
        <v>8</v>
      </c>
      <c r="C59" s="21">
        <f t="shared" si="15"/>
        <v>14</v>
      </c>
      <c r="D59" s="22">
        <f t="shared" si="16"/>
        <v>174.37142857142857</v>
      </c>
      <c r="E59" s="21">
        <f t="shared" si="17"/>
        <v>162</v>
      </c>
      <c r="F59" s="21">
        <f t="shared" si="18"/>
        <v>187</v>
      </c>
      <c r="G59" s="23">
        <f t="shared" si="19"/>
        <v>7.0705704885084799</v>
      </c>
      <c r="H59" s="23">
        <f t="shared" si="24"/>
        <v>4.0548904980795806</v>
      </c>
      <c r="I59" s="20"/>
      <c r="J59" s="24"/>
      <c r="K59" s="24"/>
      <c r="L59" s="24"/>
    </row>
    <row r="60" spans="2:12">
      <c r="B60" s="16"/>
      <c r="D60" s="17"/>
      <c r="G60" s="18"/>
      <c r="H60" s="18"/>
      <c r="I60" s="16"/>
      <c r="J60" s="13"/>
      <c r="K60" s="13"/>
      <c r="L60" s="13"/>
    </row>
    <row r="61" spans="2:12">
      <c r="B61" s="16"/>
      <c r="D61" s="17"/>
      <c r="G61" s="18"/>
      <c r="H61" s="18"/>
    </row>
  </sheetData>
  <phoneticPr fontId="2"/>
  <pageMargins left="0.75" right="0.75" top="1" bottom="1" header="0.4921259845" footer="0.4921259845"/>
  <headerFooter>
    <oddFooter>&amp;L_x000D_&amp;1#&amp;"Calibri"&amp;11&amp;K000000 Classification: Protected A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Christina Barron-Ortiz</cp:lastModifiedBy>
  <cp:lastPrinted>2004-08-23T13:06:24Z</cp:lastPrinted>
  <dcterms:created xsi:type="dcterms:W3CDTF">2003-03-14T11:36:40Z</dcterms:created>
  <dcterms:modified xsi:type="dcterms:W3CDTF">2025-08-30T17:44:33Z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2025-05-13T23:18:17Z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bea9cefb-fdf9-4a5a-9f8f-a5b212ac5658</vt:lpwstr>
  </property>
  <property fmtid="{D5CDD505-2E9C-101B-9397-08002B2CF9AE}" pid="8" name="MSIP_Label_abf2ea38-542c-4b75-bd7d-582ec36a519f_ContentBits">
    <vt:lpwstr>2</vt:lpwstr>
  </property>
</Properties>
</file>